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Financial Sector\Banks\"/>
    </mc:Choice>
  </mc:AlternateContent>
  <xr:revisionPtr revIDLastSave="0" documentId="13_ncr:1_{36660CE9-B036-46A4-BB9B-FAC15165FE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ual Financial Data" sheetId="1" r:id="rId1"/>
    <sheet name="Financial Ratio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2" l="1"/>
  <c r="D41" i="2" l="1"/>
  <c r="E41" i="2"/>
  <c r="F41" i="2"/>
  <c r="G41" i="2"/>
  <c r="H41" i="2"/>
  <c r="I41" i="2"/>
  <c r="J41" i="2"/>
  <c r="K41" i="2"/>
  <c r="L41" i="2"/>
  <c r="M41" i="2"/>
  <c r="N41" i="2"/>
  <c r="C41" i="2"/>
  <c r="D40" i="2"/>
  <c r="E40" i="2"/>
  <c r="F40" i="2"/>
  <c r="G40" i="2"/>
  <c r="H40" i="2"/>
  <c r="I40" i="2"/>
  <c r="J40" i="2"/>
  <c r="K40" i="2"/>
  <c r="L40" i="2"/>
  <c r="M40" i="2"/>
  <c r="N40" i="2"/>
  <c r="C40" i="2"/>
  <c r="D39" i="2"/>
  <c r="E39" i="2"/>
  <c r="F39" i="2"/>
  <c r="G39" i="2"/>
  <c r="H39" i="2"/>
  <c r="I39" i="2"/>
  <c r="J39" i="2"/>
  <c r="K39" i="2"/>
  <c r="L39" i="2"/>
  <c r="M39" i="2"/>
  <c r="N39" i="2"/>
  <c r="C39" i="2"/>
  <c r="D37" i="2"/>
  <c r="E37" i="2"/>
  <c r="F37" i="2"/>
  <c r="G37" i="2"/>
  <c r="H37" i="2"/>
  <c r="I37" i="2"/>
  <c r="J37" i="2"/>
  <c r="K37" i="2"/>
  <c r="L37" i="2"/>
  <c r="M37" i="2"/>
  <c r="N37" i="2"/>
  <c r="C37" i="2"/>
  <c r="D36" i="2"/>
  <c r="E36" i="2"/>
  <c r="F36" i="2"/>
  <c r="G36" i="2"/>
  <c r="H36" i="2"/>
  <c r="I36" i="2"/>
  <c r="J36" i="2"/>
  <c r="K36" i="2"/>
  <c r="L36" i="2"/>
  <c r="M36" i="2"/>
  <c r="N36" i="2"/>
  <c r="C36" i="2"/>
  <c r="D35" i="2"/>
  <c r="E35" i="2"/>
  <c r="F35" i="2"/>
  <c r="G35" i="2"/>
  <c r="H35" i="2"/>
  <c r="I35" i="2"/>
  <c r="J35" i="2"/>
  <c r="K35" i="2"/>
  <c r="L35" i="2"/>
  <c r="M35" i="2"/>
  <c r="N35" i="2"/>
  <c r="C35" i="2"/>
  <c r="D33" i="2"/>
  <c r="E33" i="2"/>
  <c r="F33" i="2"/>
  <c r="G33" i="2"/>
  <c r="H33" i="2"/>
  <c r="I33" i="2"/>
  <c r="J33" i="2"/>
  <c r="K33" i="2"/>
  <c r="L33" i="2"/>
  <c r="M33" i="2"/>
  <c r="N33" i="2"/>
  <c r="C33" i="2"/>
  <c r="N32" i="2"/>
  <c r="D32" i="2"/>
  <c r="E32" i="2"/>
  <c r="F32" i="2"/>
  <c r="G32" i="2"/>
  <c r="H32" i="2"/>
  <c r="I32" i="2"/>
  <c r="J32" i="2"/>
  <c r="K32" i="2"/>
  <c r="L32" i="2"/>
  <c r="M32" i="2"/>
  <c r="C32" i="2"/>
  <c r="D31" i="2"/>
  <c r="E31" i="2"/>
  <c r="F31" i="2"/>
  <c r="G31" i="2"/>
  <c r="H31" i="2"/>
  <c r="I31" i="2"/>
  <c r="J31" i="2"/>
  <c r="K31" i="2"/>
  <c r="L31" i="2"/>
  <c r="M31" i="2"/>
  <c r="N31" i="2"/>
  <c r="C31" i="2"/>
  <c r="D30" i="2"/>
  <c r="E30" i="2"/>
  <c r="F30" i="2"/>
  <c r="G30" i="2"/>
  <c r="H30" i="2"/>
  <c r="I30" i="2"/>
  <c r="J30" i="2"/>
  <c r="K30" i="2"/>
  <c r="L30" i="2"/>
  <c r="M30" i="2"/>
  <c r="N30" i="2"/>
  <c r="C30" i="2"/>
  <c r="D28" i="2"/>
  <c r="E28" i="2"/>
  <c r="F28" i="2"/>
  <c r="G28" i="2"/>
  <c r="H28" i="2"/>
  <c r="I28" i="2"/>
  <c r="J28" i="2"/>
  <c r="K28" i="2"/>
  <c r="L28" i="2"/>
  <c r="M28" i="2"/>
  <c r="N28" i="2"/>
  <c r="C28" i="2"/>
  <c r="D27" i="2"/>
  <c r="E27" i="2"/>
  <c r="F27" i="2"/>
  <c r="G27" i="2"/>
  <c r="H27" i="2"/>
  <c r="I27" i="2"/>
  <c r="J27" i="2"/>
  <c r="K27" i="2"/>
  <c r="L27" i="2"/>
  <c r="M27" i="2"/>
  <c r="N27" i="2"/>
  <c r="C27" i="2"/>
  <c r="D26" i="2"/>
  <c r="E26" i="2"/>
  <c r="F26" i="2"/>
  <c r="G26" i="2"/>
  <c r="H26" i="2"/>
  <c r="I26" i="2"/>
  <c r="J26" i="2"/>
  <c r="K26" i="2"/>
  <c r="L26" i="2"/>
  <c r="M26" i="2"/>
  <c r="N26" i="2"/>
  <c r="C26" i="2"/>
  <c r="D25" i="2"/>
  <c r="E25" i="2"/>
  <c r="F25" i="2"/>
  <c r="G25" i="2"/>
  <c r="H25" i="2"/>
  <c r="I25" i="2"/>
  <c r="J25" i="2"/>
  <c r="K25" i="2"/>
  <c r="L25" i="2"/>
  <c r="M25" i="2"/>
  <c r="N25" i="2"/>
  <c r="C25" i="2"/>
  <c r="D24" i="2" l="1"/>
  <c r="E24" i="2"/>
  <c r="F24" i="2"/>
  <c r="G24" i="2"/>
  <c r="H24" i="2"/>
  <c r="I24" i="2"/>
  <c r="J24" i="2"/>
  <c r="K24" i="2"/>
  <c r="L24" i="2"/>
  <c r="M24" i="2"/>
  <c r="N24" i="2"/>
  <c r="C24" i="2"/>
  <c r="N23" i="2"/>
  <c r="D23" i="2"/>
  <c r="E23" i="2"/>
  <c r="F23" i="2"/>
  <c r="G23" i="2"/>
  <c r="H23" i="2"/>
  <c r="I23" i="2"/>
  <c r="J23" i="2"/>
  <c r="K23" i="2"/>
  <c r="L23" i="2"/>
  <c r="M23" i="2"/>
  <c r="C23" i="2"/>
  <c r="C20" i="2"/>
  <c r="C18" i="2"/>
  <c r="C21" i="2"/>
  <c r="D19" i="2"/>
  <c r="E19" i="2"/>
  <c r="F19" i="2"/>
  <c r="G19" i="2"/>
  <c r="H19" i="2"/>
  <c r="I19" i="2"/>
  <c r="J19" i="2"/>
  <c r="K19" i="2"/>
  <c r="L19" i="2"/>
  <c r="M19" i="2"/>
  <c r="N19" i="2"/>
  <c r="D21" i="2"/>
  <c r="E21" i="2"/>
  <c r="F21" i="2"/>
  <c r="G21" i="2"/>
  <c r="H21" i="2"/>
  <c r="I21" i="2"/>
  <c r="J21" i="2"/>
  <c r="K21" i="2"/>
  <c r="L21" i="2"/>
  <c r="M21" i="2"/>
  <c r="N21" i="2"/>
  <c r="D20" i="2"/>
  <c r="E20" i="2"/>
  <c r="F20" i="2"/>
  <c r="G20" i="2"/>
  <c r="H20" i="2"/>
  <c r="I20" i="2"/>
  <c r="J20" i="2"/>
  <c r="K20" i="2"/>
  <c r="L20" i="2"/>
  <c r="M20" i="2"/>
  <c r="N20" i="2"/>
  <c r="D18" i="2"/>
  <c r="E18" i="2"/>
  <c r="F18" i="2"/>
  <c r="G18" i="2"/>
  <c r="H18" i="2"/>
  <c r="I18" i="2"/>
  <c r="J18" i="2"/>
  <c r="K18" i="2"/>
  <c r="L18" i="2"/>
  <c r="M18" i="2"/>
  <c r="N18" i="2"/>
  <c r="C17" i="2"/>
  <c r="N17" i="2"/>
  <c r="M17" i="2" l="1"/>
  <c r="D17" i="2" l="1"/>
  <c r="E17" i="2"/>
  <c r="F17" i="2"/>
  <c r="G17" i="2"/>
  <c r="H17" i="2"/>
  <c r="L17" i="2"/>
  <c r="K17" i="2"/>
  <c r="J17" i="2"/>
  <c r="I17" i="2"/>
  <c r="M79" i="1" l="1"/>
</calcChain>
</file>

<file path=xl/sharedStrings.xml><?xml version="1.0" encoding="utf-8"?>
<sst xmlns="http://schemas.openxmlformats.org/spreadsheetml/2006/main" count="292" uniqueCount="266">
  <si>
    <t>ARAB BANK</t>
  </si>
  <si>
    <t>ARAB BANKING CORPORATION /(JORDAN)</t>
  </si>
  <si>
    <t>ARAB JORDAN INVESTMENT BANK</t>
  </si>
  <si>
    <t>BANK AL ETIHAD</t>
  </si>
  <si>
    <t>BANK OF JORDAN</t>
  </si>
  <si>
    <t>CAIRO AMMAN BANK</t>
  </si>
  <si>
    <t>CAPITAL BANK OF JORDAN</t>
  </si>
  <si>
    <t>INVEST BANK</t>
  </si>
  <si>
    <t>JORDAN AHLI BANK</t>
  </si>
  <si>
    <t>JORDAN KUWAIT BANK</t>
  </si>
  <si>
    <t>THE HOUSING BANK FOR TRADE AND FINANCE</t>
  </si>
  <si>
    <t xml:space="preserve"> Cash and bank balances at central banks</t>
  </si>
  <si>
    <t xml:space="preserve"> Balances with banks and financial institutions</t>
  </si>
  <si>
    <t xml:space="preserve"> Deposits with banks and financial institutions</t>
  </si>
  <si>
    <t xml:space="preserve"> Financial assets at fair value through profit or loss</t>
  </si>
  <si>
    <t xml:space="preserve"> Financial assets at fair value through other comprehensive income</t>
  </si>
  <si>
    <t xml:space="preserve"> Financial assets at amortized cost - net</t>
  </si>
  <si>
    <t xml:space="preserve"> Financial assets pledged as collateral</t>
  </si>
  <si>
    <t xml:space="preserve"> Financial derivatives - positive fair value</t>
  </si>
  <si>
    <t xml:space="preserve"> Direct credit facilities - net</t>
  </si>
  <si>
    <t xml:space="preserve"> Investments in subsidiaries, joint ventures and associates</t>
  </si>
  <si>
    <t xml:space="preserve"> Property and equipment - net</t>
  </si>
  <si>
    <t xml:space="preserve"> Intangible assets</t>
  </si>
  <si>
    <t xml:space="preserve"> Current tax assets</t>
  </si>
  <si>
    <t xml:space="preserve"> Deferred tax assets    </t>
  </si>
  <si>
    <t xml:space="preserve"> Related parties receivable</t>
  </si>
  <si>
    <t xml:space="preserve"> Non-current assets or disposal groups classified as held for sale or as held for distribution to owners</t>
  </si>
  <si>
    <t xml:space="preserve"> Other assets</t>
  </si>
  <si>
    <t xml:space="preserve"> Total assets</t>
  </si>
  <si>
    <t xml:space="preserve"> Banks' and financial institutions' deposits</t>
  </si>
  <si>
    <t xml:space="preserve"> Deposits from customers</t>
  </si>
  <si>
    <t xml:space="preserve"> Cash margin</t>
  </si>
  <si>
    <t xml:space="preserve"> Other financial liabilities</t>
  </si>
  <si>
    <t xml:space="preserve"> Financial derivatives - negative fair value</t>
  </si>
  <si>
    <t xml:space="preserve"> Borrowed funds</t>
  </si>
  <si>
    <t xml:space="preserve"> Subordinated loan</t>
  </si>
  <si>
    <t xml:space="preserve"> Secondary loan</t>
  </si>
  <si>
    <t xml:space="preserve"> Other provisions</t>
  </si>
  <si>
    <t xml:space="preserve"> Income tax provision</t>
  </si>
  <si>
    <t xml:space="preserve"> Deferred tax liabilities</t>
  </si>
  <si>
    <t xml:space="preserve"> Payables to related parties</t>
  </si>
  <si>
    <t xml:space="preserve"> Other liabilities</t>
  </si>
  <si>
    <t xml:space="preserve"> Total liabilities</t>
  </si>
  <si>
    <t xml:space="preserve"> Paid-up capital</t>
  </si>
  <si>
    <t xml:space="preserve"> Share premium</t>
  </si>
  <si>
    <t xml:space="preserve"> Share discount</t>
  </si>
  <si>
    <t xml:space="preserve"> Treasury shares</t>
  </si>
  <si>
    <t xml:space="preserve"> Statutory reserve</t>
  </si>
  <si>
    <t xml:space="preserve"> General banking risks reserve</t>
  </si>
  <si>
    <t xml:space="preserve"> Voluntary reserve</t>
  </si>
  <si>
    <t xml:space="preserve"> Cyclical fluctuations reserve</t>
  </si>
  <si>
    <t xml:space="preserve"> General reserve</t>
  </si>
  <si>
    <t xml:space="preserve"> Special reserve</t>
  </si>
  <si>
    <t xml:space="preserve"> Foreign currency translation reserve</t>
  </si>
  <si>
    <t xml:space="preserve"> Fair value reserve</t>
  </si>
  <si>
    <t xml:space="preserve"> Other reserves</t>
  </si>
  <si>
    <t xml:space="preserve"> Retained earnings (accumulated losses)</t>
  </si>
  <si>
    <t xml:space="preserve"> Other equity interest</t>
  </si>
  <si>
    <t xml:space="preserve"> Total equity attributable to owners of parent</t>
  </si>
  <si>
    <t xml:space="preserve"> Non-controlling interests</t>
  </si>
  <si>
    <t xml:space="preserve"> Total equity</t>
  </si>
  <si>
    <t xml:space="preserve"> Total equity and liabilities</t>
  </si>
  <si>
    <t xml:space="preserve"> Interest income</t>
  </si>
  <si>
    <t xml:space="preserve"> Interest expense</t>
  </si>
  <si>
    <t xml:space="preserve"> Net interest income</t>
  </si>
  <si>
    <t xml:space="preserve"> Net commission income</t>
  </si>
  <si>
    <t xml:space="preserve"> Net interest and commissions income</t>
  </si>
  <si>
    <t xml:space="preserve"> Gains (losses) from foreign exchange</t>
  </si>
  <si>
    <t xml:space="preserve"> Gains (losses) on financial assets at fair value through income statement</t>
  </si>
  <si>
    <t xml:space="preserve"> Dividends from financial assets at fair value through other comprehensive income</t>
  </si>
  <si>
    <t xml:space="preserve"> Gains (losses) from sale of financial assets at amortized cost</t>
  </si>
  <si>
    <t xml:space="preserve"> Share of profit (loss) of subsidiaries, jointly controlled entities and associates</t>
  </si>
  <si>
    <t xml:space="preserve"> Dividends from associates and affiliates</t>
  </si>
  <si>
    <t xml:space="preserve"> Other income</t>
  </si>
  <si>
    <t xml:space="preserve"> Total income other than interest and commissions income</t>
  </si>
  <si>
    <t xml:space="preserve"> Gross income</t>
  </si>
  <si>
    <t xml:space="preserve"> Employee benefits expense</t>
  </si>
  <si>
    <t xml:space="preserve"> Depreciation and amortization</t>
  </si>
  <si>
    <t xml:space="preserve"> Other expenses</t>
  </si>
  <si>
    <t xml:space="preserve"> Provision for impairment of direct credit facilities</t>
  </si>
  <si>
    <t xml:space="preserve"> Provision for impairment of financial assets carried at amortized cost</t>
  </si>
  <si>
    <t xml:space="preserve"> Provision for impairment of seized assets</t>
  </si>
  <si>
    <t xml:space="preserve"> Savings in miscellaneous provisions</t>
  </si>
  <si>
    <t xml:space="preserve"> Total cost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</si>
  <si>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</si>
  <si>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</si>
  <si>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</si>
  <si>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 from discontinued operations</t>
  </si>
  <si>
    <t xml:space="preserve"> Profit (loss)</t>
  </si>
  <si>
    <t xml:space="preserve"> Profit (loss), attributable to owners of parent</t>
  </si>
  <si>
    <t xml:space="preserve"> Profit (loss), attributable to non-controlling interests</t>
  </si>
  <si>
    <t xml:space="preserve"> Net cash from (used in) operations</t>
  </si>
  <si>
    <t xml:space="preserve"> Net cash flows from (used in) investing activities</t>
  </si>
  <si>
    <t xml:space="preserve"> Net cash flows from (used in) financing activities</t>
  </si>
  <si>
    <t xml:space="preserve"> Effect of exchange rate changes on cash and cash equivalents</t>
  </si>
  <si>
    <t xml:space="preserve"> Cash and cash equivalents at beginning of year</t>
  </si>
  <si>
    <t xml:space="preserve"> Cash and cash equivalents at end of year</t>
  </si>
  <si>
    <t>البنك الاردني الكويتي</t>
  </si>
  <si>
    <t>البنك التجاري الأردني</t>
  </si>
  <si>
    <t>JORDAN COMMERCIAL  BANK</t>
  </si>
  <si>
    <t>بنك الاسكان للتجارة والتمويل</t>
  </si>
  <si>
    <t xml:space="preserve"> بنك الاستثمار العربي الاردني</t>
  </si>
  <si>
    <t>بنك الإتحاد</t>
  </si>
  <si>
    <t>بنك المؤسسة العربية المصرفية/الاردن</t>
  </si>
  <si>
    <t>البنك الاستثماري</t>
  </si>
  <si>
    <t>بنك المال الأردني</t>
  </si>
  <si>
    <t>بنك القاهرة عمان</t>
  </si>
  <si>
    <t>بنك الاردن</t>
  </si>
  <si>
    <t>البنك العربي</t>
  </si>
  <si>
    <t xml:space="preserve"> النقد والأرصدة النقدية لدى البنوك المركزية</t>
  </si>
  <si>
    <t xml:space="preserve"> أرصدة لدى بنوك ومؤسسات مصرفية</t>
  </si>
  <si>
    <t xml:space="preserve"> ايداعات لدى بنوك ومؤسسات مصرفية</t>
  </si>
  <si>
    <t xml:space="preserve"> موجودات مالية بالقيمة العادلة من خلال قائمة الدخل</t>
  </si>
  <si>
    <t xml:space="preserve"> موجودات مالية بالقيمة العادلة من خلال الدخل الشامل الاخر</t>
  </si>
  <si>
    <t xml:space="preserve"> موجودات مالية بالتكلفة المطفأة</t>
  </si>
  <si>
    <t xml:space="preserve"> موجودات مالية مرهونة</t>
  </si>
  <si>
    <t xml:space="preserve"> مشتقات مالية - قيمة عادلة موجبة</t>
  </si>
  <si>
    <t xml:space="preserve"> تسهيلات ائتمانية مباشرة - بالصافي</t>
  </si>
  <si>
    <t xml:space="preserve"> الاستثمارات في الشركات التابعة والمشاريع المشتركة والشركات الحليفة</t>
  </si>
  <si>
    <t xml:space="preserve"> ممتلكات ومعدات - بالصافي</t>
  </si>
  <si>
    <t xml:space="preserve"> موجودات غير ملموسة</t>
  </si>
  <si>
    <t xml:space="preserve"> الموجودات الضريبية المتداولة</t>
  </si>
  <si>
    <t xml:space="preserve"> ذمم مدينة مستحقة على اطراف ذات علاقة</t>
  </si>
  <si>
    <t xml:space="preserve"> الموجودات غير المتداولة أو مجموعات التصرف المصنفة على أنه محتفظ بها برسم البيع أو المحتفظ بها لتوزيعها على المالكين</t>
  </si>
  <si>
    <t xml:space="preserve"> موجودات أخرى</t>
  </si>
  <si>
    <t xml:space="preserve"> مجموع الموجودات</t>
  </si>
  <si>
    <t xml:space="preserve"> ودائع بنوك ومؤسسات مصرفية</t>
  </si>
  <si>
    <t xml:space="preserve"> ودائع من العملاء</t>
  </si>
  <si>
    <t xml:space="preserve"> تأمينات نقدية</t>
  </si>
  <si>
    <t xml:space="preserve"> مطلوبات مالية أخرى</t>
  </si>
  <si>
    <t xml:space="preserve"> مشتقات مالية - قيمة عادلة سالبة</t>
  </si>
  <si>
    <t xml:space="preserve"> اموال مقترضة</t>
  </si>
  <si>
    <t xml:space="preserve"> اسناد قرض</t>
  </si>
  <si>
    <t xml:space="preserve"> قروض ثانوية</t>
  </si>
  <si>
    <t xml:space="preserve"> مخصصات أخرى</t>
  </si>
  <si>
    <t xml:space="preserve"> مخصص ضريبة الدخل</t>
  </si>
  <si>
    <t xml:space="preserve"> مطلوبات ضريبية مؤجلة</t>
  </si>
  <si>
    <t xml:space="preserve"> ذمم دائنة لأطراف ذات علاقة</t>
  </si>
  <si>
    <t xml:space="preserve"> المطلوبات الاخرى</t>
  </si>
  <si>
    <t xml:space="preserve"> مجموع المطلوبات</t>
  </si>
  <si>
    <t xml:space="preserve"> رأس المال المكتتب به (المدفوع)</t>
  </si>
  <si>
    <t xml:space="preserve"> علاوة إصدار</t>
  </si>
  <si>
    <t xml:space="preserve"> خصم اصدار</t>
  </si>
  <si>
    <t xml:space="preserve"> أسهم الخزينة</t>
  </si>
  <si>
    <t xml:space="preserve"> احتياطي اجباري</t>
  </si>
  <si>
    <t xml:space="preserve"> إحتياطي المخاطر المصرفية العامة</t>
  </si>
  <si>
    <t xml:space="preserve"> إحتياطي اختياري</t>
  </si>
  <si>
    <t xml:space="preserve"> إحتياطي التقلبات الدورية</t>
  </si>
  <si>
    <t xml:space="preserve"> إحتياطي عام</t>
  </si>
  <si>
    <t xml:space="preserve"> إحتياطي خاص</t>
  </si>
  <si>
    <t xml:space="preserve"> إحتياطي ترجمة عُملات أجنبية</t>
  </si>
  <si>
    <t xml:space="preserve"> إحتياطي القيمة العادلة</t>
  </si>
  <si>
    <t xml:space="preserve"> احتياطيات أخرى</t>
  </si>
  <si>
    <t xml:space="preserve"> أرباح (خسائر) مدورة</t>
  </si>
  <si>
    <t xml:space="preserve"> حصص ملكية أخرى</t>
  </si>
  <si>
    <t xml:space="preserve"> مجموع حقوق مساهمي البنك</t>
  </si>
  <si>
    <t xml:space="preserve"> حقوق غير المسيطرين</t>
  </si>
  <si>
    <t xml:space="preserve"> مجموع حقوق الملكية</t>
  </si>
  <si>
    <t xml:space="preserve"> مجموع المطلوبات وحقوق الملكية</t>
  </si>
  <si>
    <t xml:space="preserve"> الفوائد الدائنة</t>
  </si>
  <si>
    <t xml:space="preserve"> الفوائد المدينة</t>
  </si>
  <si>
    <t xml:space="preserve"> صافي إيرادات الفوائد</t>
  </si>
  <si>
    <t xml:space="preserve"> صافي ايراد العمولات</t>
  </si>
  <si>
    <t xml:space="preserve"> صافي إيرادات الفوائد والعمولات</t>
  </si>
  <si>
    <t xml:space="preserve"> ارباح (خسائر) عملات أجنبية</t>
  </si>
  <si>
    <t xml:space="preserve"> ارباح (خسائر) موجودات مالية بالقيمة العادلة من خلال قائمة الدخل</t>
  </si>
  <si>
    <t xml:space="preserve"> توزيعات نقدية من موجودات مالية بالقيمة العادلة من خلال الدخل الشامل الاخر</t>
  </si>
  <si>
    <t xml:space="preserve"> أرباح (خسائر) بيع موجودات مالية مدرجة بالتكلفة المطفأة</t>
  </si>
  <si>
    <t xml:space="preserve"> الحصة من أرباح (خسائر) الشركات التابعة والشركات الخاضعة للسيطرة المشتركة والشركات الحليفة المحتسبة باستخدام طريقة حقوق الملكية</t>
  </si>
  <si>
    <t xml:space="preserve"> توزيعات نقدية من ارباح شركات تابعة وحليفة</t>
  </si>
  <si>
    <t xml:space="preserve"> الإيرادات الأخرى</t>
  </si>
  <si>
    <t xml:space="preserve"> مجموع الإيرادات من غير الفوائد والعمولات</t>
  </si>
  <si>
    <t xml:space="preserve"> إجمالي الدخل</t>
  </si>
  <si>
    <t xml:space="preserve"> نفقات الموظفين</t>
  </si>
  <si>
    <t xml:space="preserve"> مصروف الاستهلاك والإطفاء</t>
  </si>
  <si>
    <t xml:space="preserve"> مصاريف أخرى</t>
  </si>
  <si>
    <t xml:space="preserve"> مخصص تدني التسهيلات الإئتمانية المباشرة</t>
  </si>
  <si>
    <t xml:space="preserve"> مخصص تدني موجودات مالية بالتكلفة المطفأة</t>
  </si>
  <si>
    <t xml:space="preserve"> مخصص تدني موجودات مستملكة</t>
  </si>
  <si>
    <t xml:space="preserve"> الوفر في مخصصات متنوعة</t>
  </si>
  <si>
    <t xml:space="preserve"> إجمالي المصروفات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</si>
  <si>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</si>
  <si>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</si>
  <si>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</si>
  <si>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 من العمليات المتوقفة</t>
  </si>
  <si>
    <t xml:space="preserve"> الربح (الخسارة)</t>
  </si>
  <si>
    <t xml:space="preserve"> الربح (الخسارة)، المنسوب إلى مساهمي البنك</t>
  </si>
  <si>
    <t xml:space="preserve"> الربح (الخسارة)، المنسوب إلى حقوق غير المسيطرين</t>
  </si>
  <si>
    <t xml:space="preserve"> صافي النقد من (المستخدم في) عمليات التشغيل</t>
  </si>
  <si>
    <t xml:space="preserve"> صافي التدفق النقدي من (المستخدم في) الانشطة الإستثمارية</t>
  </si>
  <si>
    <t xml:space="preserve"> صافي التدفق النقدي من (المستخدم في) الانشطة التمويلية</t>
  </si>
  <si>
    <t xml:space="preserve"> اثر تغيرات أسعار الصرف على النقد والنقد المعادل</t>
  </si>
  <si>
    <t xml:space="preserve"> النقد وما في حكمه في بداية السنة</t>
  </si>
  <si>
    <t xml:space="preserve"> النقد وما في حكمه في نهاية السنة</t>
  </si>
  <si>
    <t>Statement of financial position</t>
  </si>
  <si>
    <t>Income statement</t>
  </si>
  <si>
    <t>Statement of cash flows</t>
  </si>
  <si>
    <t>قائمة التدفقات النقدية</t>
  </si>
  <si>
    <t>قائمة الدخل</t>
  </si>
  <si>
    <t>قائمة المركز المالي</t>
  </si>
  <si>
    <t>Closing Price (JD)</t>
  </si>
  <si>
    <t>Value Traded (JD)</t>
  </si>
  <si>
    <t>No. of Shares Traded</t>
  </si>
  <si>
    <t>No. of Transactions</t>
  </si>
  <si>
    <t>No. of Subscribed Shares</t>
  </si>
  <si>
    <t>Market Capitalization (JD)</t>
  </si>
  <si>
    <t>Fiscal Year Ended</t>
  </si>
  <si>
    <t>عدد الأسهم المتداولة</t>
  </si>
  <si>
    <t>عدد العقود المنفذة</t>
  </si>
  <si>
    <t xml:space="preserve">عدد الأسهم المكتتب بها </t>
  </si>
  <si>
    <t>تاريخ انتهاء السنة المالية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</si>
  <si>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</si>
  <si>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</si>
  <si>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</si>
  <si>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</si>
  <si>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</si>
  <si>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</si>
  <si>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</si>
  <si>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Financial Ratios</t>
  </si>
  <si>
    <t xml:space="preserve">النسب المالية </t>
  </si>
  <si>
    <t>Turnover Ratio %</t>
  </si>
  <si>
    <t>Earning Per Share (JD)</t>
  </si>
  <si>
    <t>Book Value Per Share (JD)</t>
  </si>
  <si>
    <t>Price Earnings Ratio (Times)</t>
  </si>
  <si>
    <t>Price to Book Value (Times)</t>
  </si>
  <si>
    <t>العائد على مجموع الموجودات %</t>
  </si>
  <si>
    <t xml:space="preserve">العائد على حقوق المساهمين % </t>
  </si>
  <si>
    <t>Equity Ratio %</t>
  </si>
  <si>
    <t>Annual Financial Data for the Year 2022</t>
  </si>
  <si>
    <t>صافي التسهيلات/ اجمالي الودائع %</t>
  </si>
  <si>
    <t xml:space="preserve">Return On Assets % </t>
  </si>
  <si>
    <t xml:space="preserve">Return On Equity % </t>
  </si>
  <si>
    <t xml:space="preserve">Net Interest and Commissions Income / Total Income % </t>
  </si>
  <si>
    <t>Credit Interest / Credit Facilities, Net %</t>
  </si>
  <si>
    <t>Net Income / Total Income %</t>
  </si>
  <si>
    <t>Total Income / Total Assets %</t>
  </si>
  <si>
    <t>Shareholders Equity / Total Deposits%</t>
  </si>
  <si>
    <t>Debt Ratio %</t>
  </si>
  <si>
    <t>Total Deposits / Total Assets%</t>
  </si>
  <si>
    <t>Net Credit Facilities to Total Assets%</t>
  </si>
  <si>
    <t>Net Credit Facilities to Total Deposits%</t>
  </si>
  <si>
    <t>Shareholders Equity to Credit Facilities, Net%</t>
  </si>
  <si>
    <t>Quick Ratio (Times)</t>
  </si>
  <si>
    <t>Cash &amp; Investments to Total Deposits%</t>
  </si>
  <si>
    <t>Cash + Trading Investments / Total Deposits (Times)</t>
  </si>
  <si>
    <t>البيانات المالية السنوية لعام 2022</t>
  </si>
  <si>
    <t>البنك الاهلي الاردني</t>
  </si>
  <si>
    <t>القيمة السوقية الى القيمة الدفترية (مره)</t>
  </si>
  <si>
    <t>(نسبة السيولة (مره</t>
  </si>
  <si>
    <t>النقد + الاستثمارات/ اجمالي الودائع %</t>
  </si>
  <si>
    <t>حقوق المساهمين/ صافي التسهيلات %</t>
  </si>
  <si>
    <t>صافي التسهيلات الى مجموع الموجودات %</t>
  </si>
  <si>
    <t>نسبة الملكية %</t>
  </si>
  <si>
    <t>نسبة المديونية %</t>
  </si>
  <si>
    <t>معدل دوران السهم %</t>
  </si>
  <si>
    <t>عائد السهم الواحد (دينار)</t>
  </si>
  <si>
    <t>القيمة الدفترية للسهم الواحد (دينار)</t>
  </si>
  <si>
    <t>القيمة السوقية الى العائد (مره)</t>
  </si>
  <si>
    <t>صافي الربح/ اجمالي الدخل %</t>
  </si>
  <si>
    <t>اجمالي الودائع/ مجموع الموجودات %</t>
  </si>
  <si>
    <t>حقوق المساهمين/ اجمالي الودائع %</t>
  </si>
  <si>
    <t>الفوائد الدائنة/ صافي التسهيلات %</t>
  </si>
  <si>
    <t>اجمالي الدخل/ الموجودات %</t>
  </si>
  <si>
    <t>صافي الفوائد والعمولات/ اجمالي الدخل %</t>
  </si>
  <si>
    <t>النقد + موجودات مالية  بالقيمة العادلة من خلال قائمة الدخل/ اجمالي الودائع (مره)</t>
  </si>
  <si>
    <t xml:space="preserve"> الموجودات الضريبية المؤجلة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</si>
</sst>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0"/>
      <name val="Arial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0" fillId="0" borderId="2" xfId="0" applyBorder="1"/>
    <xf numFmtId="0" fontId="0" fillId="0" borderId="0" xfId="0" applyAlignment="1">
      <alignment horizontal="center" vertical="center"/>
    </xf>
    <xf numFmtId="0" fontId="0" fillId="0" borderId="3" xfId="0" applyBorder="1"/>
    <xf numFmtId="0" fontId="3" fillId="0" borderId="0" xfId="0" applyFont="1"/>
    <xf numFmtId="0" fontId="0" fillId="2" borderId="2" xfId="0" applyFill="1" applyBorder="1" applyAlignment="1">
      <alignment horizontal="center" vertical="center" wrapText="1"/>
    </xf>
    <xf numFmtId="0" fontId="0" fillId="0" borderId="5" xfId="0" applyBorder="1"/>
    <xf numFmtId="0" fontId="0" fillId="0" borderId="0" xfId="0" applyBorder="1"/>
    <xf numFmtId="0" fontId="3" fillId="0" borderId="0" xfId="0" applyFont="1" applyBorder="1"/>
    <xf numFmtId="2" fontId="0" fillId="0" borderId="0" xfId="0" applyNumberFormat="1"/>
    <xf numFmtId="0" fontId="4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5" fillId="0" borderId="0" xfId="0" applyFont="1"/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0" xfId="0" applyNumberFormat="1"/>
    <xf numFmtId="0" fontId="0" fillId="2" borderId="9" xfId="0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1" fontId="0" fillId="0" borderId="2" xfId="1" applyNumberFormat="1" applyFont="1" applyBorder="1" applyAlignment="1">
      <alignment horizontal="center" vertical="center"/>
    </xf>
    <xf numFmtId="1" fontId="0" fillId="0" borderId="2" xfId="1" applyNumberFormat="1" applyFont="1" applyFill="1" applyBorder="1" applyAlignment="1">
      <alignment horizontal="center" vertical="center"/>
    </xf>
    <xf numFmtId="1" fontId="0" fillId="0" borderId="4" xfId="1" applyNumberFormat="1" applyFont="1" applyBorder="1" applyAlignment="1">
      <alignment horizontal="center" vertical="center"/>
    </xf>
    <xf numFmtId="1" fontId="0" fillId="0" borderId="6" xfId="1" applyNumberFormat="1" applyFont="1" applyBorder="1" applyAlignment="1">
      <alignment horizontal="center" vertical="center"/>
    </xf>
    <xf numFmtId="1" fontId="0" fillId="0" borderId="0" xfId="1" applyNumberFormat="1" applyFont="1" applyBorder="1" applyAlignment="1">
      <alignment horizontal="center" vertical="center"/>
    </xf>
    <xf numFmtId="1" fontId="0" fillId="0" borderId="0" xfId="0" applyNumberFormat="1" applyFill="1" applyBorder="1"/>
    <xf numFmtId="1" fontId="0" fillId="0" borderId="1" xfId="0" applyNumberFormat="1" applyFill="1" applyBorder="1" applyAlignment="1">
      <alignment horizontal="center" vertical="center"/>
    </xf>
    <xf numFmtId="1" fontId="0" fillId="0" borderId="2" xfId="0" applyNumberForma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right" vertical="center" wrapText="1" readingOrder="2"/>
    </xf>
    <xf numFmtId="0" fontId="4" fillId="0" borderId="4" xfId="0" applyFont="1" applyFill="1" applyBorder="1" applyAlignment="1">
      <alignment horizontal="right" vertical="center" wrapText="1" readingOrder="2"/>
    </xf>
    <xf numFmtId="0" fontId="0" fillId="0" borderId="0" xfId="0" applyFill="1" applyAlignment="1">
      <alignment readingOrder="2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</xdr:colOff>
      <xdr:row>0</xdr:row>
      <xdr:rowOff>0</xdr:rowOff>
    </xdr:from>
    <xdr:to>
      <xdr:col>14</xdr:col>
      <xdr:colOff>1</xdr:colOff>
      <xdr:row>3</xdr:row>
      <xdr:rowOff>28575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2B7808DC-D134-416A-91E4-0289DF841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40030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N116"/>
  <sheetViews>
    <sheetView tabSelected="1" workbookViewId="0">
      <selection activeCell="A4" sqref="A4"/>
    </sheetView>
  </sheetViews>
  <sheetFormatPr defaultRowHeight="12.75" x14ac:dyDescent="0.2"/>
  <cols>
    <col min="1" max="1" width="85.7109375" customWidth="1"/>
    <col min="2" max="13" width="15.7109375" customWidth="1"/>
    <col min="14" max="14" width="85.7109375" customWidth="1"/>
  </cols>
  <sheetData>
    <row r="6" spans="1:14" ht="15" x14ac:dyDescent="0.25">
      <c r="B6" s="4"/>
      <c r="C6" s="4"/>
      <c r="D6" s="4"/>
      <c r="E6" s="4"/>
      <c r="F6" s="4"/>
      <c r="G6" s="4"/>
      <c r="H6" s="2"/>
      <c r="I6" s="2"/>
      <c r="J6" s="2"/>
      <c r="K6" s="2"/>
      <c r="L6" s="2"/>
      <c r="M6" s="4"/>
      <c r="N6" s="3"/>
    </row>
    <row r="7" spans="1:14" ht="15" x14ac:dyDescent="0.25">
      <c r="A7" s="29" t="s">
        <v>228</v>
      </c>
      <c r="B7" s="4"/>
      <c r="C7" s="4"/>
      <c r="D7" s="4"/>
      <c r="E7" s="4"/>
      <c r="F7" s="4"/>
      <c r="G7" s="4"/>
      <c r="H7" s="2"/>
      <c r="I7" s="2"/>
      <c r="J7" s="2"/>
      <c r="K7" s="2"/>
      <c r="L7" s="2"/>
      <c r="M7" s="4"/>
      <c r="N7" s="29" t="s">
        <v>245</v>
      </c>
    </row>
    <row r="8" spans="1:14" ht="15" x14ac:dyDescent="0.25">
      <c r="B8" s="4"/>
      <c r="C8" s="4"/>
      <c r="D8" s="4"/>
      <c r="E8" s="4"/>
      <c r="F8" s="4"/>
      <c r="G8" s="4"/>
      <c r="H8" s="2"/>
      <c r="I8" s="2"/>
      <c r="J8" s="2"/>
      <c r="K8" s="2"/>
      <c r="L8" s="2"/>
      <c r="M8" s="4"/>
      <c r="N8" s="3"/>
    </row>
    <row r="9" spans="1:14" s="6" customFormat="1" ht="51" x14ac:dyDescent="0.2">
      <c r="A9" s="41"/>
      <c r="B9" s="40" t="s">
        <v>9</v>
      </c>
      <c r="C9" s="9" t="s">
        <v>99</v>
      </c>
      <c r="D9" s="9" t="s">
        <v>10</v>
      </c>
      <c r="E9" s="9" t="s">
        <v>2</v>
      </c>
      <c r="F9" s="9" t="s">
        <v>3</v>
      </c>
      <c r="G9" s="9" t="s">
        <v>1</v>
      </c>
      <c r="H9" s="9" t="s">
        <v>7</v>
      </c>
      <c r="I9" s="9" t="s">
        <v>6</v>
      </c>
      <c r="J9" s="9" t="s">
        <v>5</v>
      </c>
      <c r="K9" s="9" t="s">
        <v>4</v>
      </c>
      <c r="L9" s="9" t="s">
        <v>8</v>
      </c>
      <c r="M9" s="36" t="s">
        <v>0</v>
      </c>
      <c r="N9" s="37"/>
    </row>
    <row r="10" spans="1:14" s="6" customFormat="1" ht="25.5" x14ac:dyDescent="0.2">
      <c r="A10" s="38"/>
      <c r="B10" s="40" t="s">
        <v>97</v>
      </c>
      <c r="C10" s="9" t="s">
        <v>98</v>
      </c>
      <c r="D10" s="9" t="s">
        <v>100</v>
      </c>
      <c r="E10" s="9" t="s">
        <v>101</v>
      </c>
      <c r="F10" s="9" t="s">
        <v>102</v>
      </c>
      <c r="G10" s="9" t="s">
        <v>103</v>
      </c>
      <c r="H10" s="9" t="s">
        <v>104</v>
      </c>
      <c r="I10" s="9" t="s">
        <v>105</v>
      </c>
      <c r="J10" s="9" t="s">
        <v>106</v>
      </c>
      <c r="K10" s="9" t="s">
        <v>107</v>
      </c>
      <c r="L10" s="9" t="s">
        <v>246</v>
      </c>
      <c r="M10" s="36" t="s">
        <v>108</v>
      </c>
      <c r="N10" s="38"/>
    </row>
    <row r="11" spans="1:14" s="6" customFormat="1" ht="15" customHeight="1" x14ac:dyDescent="0.2">
      <c r="A11" s="42"/>
      <c r="B11" s="40">
        <v>111002</v>
      </c>
      <c r="C11" s="9">
        <v>111003</v>
      </c>
      <c r="D11" s="9">
        <v>111004</v>
      </c>
      <c r="E11" s="9">
        <v>111005</v>
      </c>
      <c r="F11" s="9">
        <v>111007</v>
      </c>
      <c r="G11" s="9">
        <v>111009</v>
      </c>
      <c r="H11" s="9">
        <v>111014</v>
      </c>
      <c r="I11" s="9">
        <v>111017</v>
      </c>
      <c r="J11" s="9">
        <v>111021</v>
      </c>
      <c r="K11" s="9">
        <v>111022</v>
      </c>
      <c r="L11" s="9">
        <v>111033</v>
      </c>
      <c r="M11" s="36">
        <v>113023</v>
      </c>
      <c r="N11" s="39"/>
    </row>
    <row r="12" spans="1:14" s="6" customForma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4" s="6" customFormat="1" x14ac:dyDescent="0.2">
      <c r="A13" s="8" t="s">
        <v>194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 t="s">
        <v>199</v>
      </c>
    </row>
    <row r="14" spans="1:14" x14ac:dyDescent="0.2">
      <c r="A14" s="5" t="s">
        <v>11</v>
      </c>
      <c r="B14" s="43">
        <v>480714381</v>
      </c>
      <c r="C14" s="30">
        <v>71440168</v>
      </c>
      <c r="D14" s="30">
        <v>693967771</v>
      </c>
      <c r="E14" s="30">
        <v>341688653</v>
      </c>
      <c r="F14" s="30">
        <v>761806411</v>
      </c>
      <c r="G14" s="30">
        <v>59743320</v>
      </c>
      <c r="H14" s="30">
        <v>84081624</v>
      </c>
      <c r="I14" s="30">
        <v>780556681</v>
      </c>
      <c r="J14" s="30">
        <v>320698816</v>
      </c>
      <c r="K14" s="30">
        <v>673824464</v>
      </c>
      <c r="L14" s="30">
        <v>208440151</v>
      </c>
      <c r="M14" s="30">
        <v>6326476000</v>
      </c>
      <c r="N14" s="5" t="s">
        <v>109</v>
      </c>
    </row>
    <row r="15" spans="1:14" x14ac:dyDescent="0.2">
      <c r="A15" s="5" t="s">
        <v>12</v>
      </c>
      <c r="B15" s="43">
        <v>123435953</v>
      </c>
      <c r="C15" s="30">
        <v>46289112</v>
      </c>
      <c r="D15" s="30">
        <v>358673917</v>
      </c>
      <c r="E15" s="30">
        <v>303959667</v>
      </c>
      <c r="F15" s="30">
        <v>207342608</v>
      </c>
      <c r="G15" s="30">
        <v>116654302</v>
      </c>
      <c r="H15" s="30">
        <v>73657044</v>
      </c>
      <c r="I15" s="30">
        <v>220054411</v>
      </c>
      <c r="J15" s="30">
        <v>123920745</v>
      </c>
      <c r="K15" s="30">
        <v>150738734</v>
      </c>
      <c r="L15" s="30">
        <v>110803850</v>
      </c>
      <c r="M15" s="30">
        <v>2584482000</v>
      </c>
      <c r="N15" s="5" t="s">
        <v>110</v>
      </c>
    </row>
    <row r="16" spans="1:14" x14ac:dyDescent="0.2">
      <c r="A16" s="5" t="s">
        <v>13</v>
      </c>
      <c r="B16" s="44">
        <v>0</v>
      </c>
      <c r="C16" s="30">
        <v>0</v>
      </c>
      <c r="D16" s="30">
        <v>56638273</v>
      </c>
      <c r="E16" s="30">
        <v>5809910</v>
      </c>
      <c r="F16" s="30">
        <v>14013824</v>
      </c>
      <c r="G16" s="30">
        <v>7532571</v>
      </c>
      <c r="H16" s="30">
        <v>3544932</v>
      </c>
      <c r="I16" s="30">
        <v>0</v>
      </c>
      <c r="J16" s="30">
        <v>73083268</v>
      </c>
      <c r="K16" s="30">
        <v>939947</v>
      </c>
      <c r="L16" s="30">
        <v>0</v>
      </c>
      <c r="M16" s="30">
        <v>41920000</v>
      </c>
      <c r="N16" s="5" t="s">
        <v>111</v>
      </c>
    </row>
    <row r="17" spans="1:14" x14ac:dyDescent="0.2">
      <c r="A17" s="5" t="s">
        <v>14</v>
      </c>
      <c r="B17" s="43">
        <v>20958094</v>
      </c>
      <c r="C17" s="30">
        <v>1551339</v>
      </c>
      <c r="D17" s="30">
        <v>5019780</v>
      </c>
      <c r="E17" s="30">
        <v>663897</v>
      </c>
      <c r="F17" s="30">
        <v>18423896</v>
      </c>
      <c r="G17" s="30">
        <v>0</v>
      </c>
      <c r="H17" s="30">
        <v>1</v>
      </c>
      <c r="I17" s="30">
        <v>0</v>
      </c>
      <c r="J17" s="30">
        <v>9980141</v>
      </c>
      <c r="K17" s="30">
        <v>15317000</v>
      </c>
      <c r="L17" s="30">
        <v>0</v>
      </c>
      <c r="M17" s="30">
        <v>25046000</v>
      </c>
      <c r="N17" s="5" t="s">
        <v>112</v>
      </c>
    </row>
    <row r="18" spans="1:14" x14ac:dyDescent="0.2">
      <c r="A18" s="5" t="s">
        <v>15</v>
      </c>
      <c r="B18" s="43">
        <v>94984592</v>
      </c>
      <c r="C18" s="30">
        <v>49490315</v>
      </c>
      <c r="D18" s="30">
        <v>369095004</v>
      </c>
      <c r="E18" s="30">
        <v>33009788</v>
      </c>
      <c r="F18" s="30">
        <v>61301069</v>
      </c>
      <c r="G18" s="30">
        <v>145260349</v>
      </c>
      <c r="H18" s="30">
        <v>61794622</v>
      </c>
      <c r="I18" s="30">
        <v>113829676</v>
      </c>
      <c r="J18" s="30">
        <v>71879372</v>
      </c>
      <c r="K18" s="30">
        <v>113780971</v>
      </c>
      <c r="L18" s="30">
        <v>37735650</v>
      </c>
      <c r="M18" s="30">
        <v>127659000</v>
      </c>
      <c r="N18" s="5" t="s">
        <v>113</v>
      </c>
    </row>
    <row r="19" spans="1:14" x14ac:dyDescent="0.2">
      <c r="A19" s="7" t="s">
        <v>16</v>
      </c>
      <c r="B19" s="45">
        <v>617988602</v>
      </c>
      <c r="C19" s="31">
        <v>366316269</v>
      </c>
      <c r="D19" s="31">
        <v>2230984446</v>
      </c>
      <c r="E19" s="31">
        <v>769041525</v>
      </c>
      <c r="F19" s="31">
        <v>1325766644</v>
      </c>
      <c r="G19" s="31">
        <v>140522255</v>
      </c>
      <c r="H19" s="31">
        <v>231184848</v>
      </c>
      <c r="I19" s="31">
        <v>1852667584</v>
      </c>
      <c r="J19" s="31">
        <v>740827140</v>
      </c>
      <c r="K19" s="31">
        <v>236660430</v>
      </c>
      <c r="L19" s="31">
        <v>870996932</v>
      </c>
      <c r="M19" s="31">
        <v>5431817000</v>
      </c>
      <c r="N19" s="7" t="s">
        <v>114</v>
      </c>
    </row>
    <row r="20" spans="1:14" x14ac:dyDescent="0.2">
      <c r="A20" s="1" t="s">
        <v>17</v>
      </c>
      <c r="B20" s="43">
        <v>0</v>
      </c>
      <c r="C20" s="32">
        <v>0</v>
      </c>
      <c r="D20" s="32">
        <v>0</v>
      </c>
      <c r="E20" s="32">
        <v>0</v>
      </c>
      <c r="F20" s="32">
        <v>0</v>
      </c>
      <c r="G20" s="32">
        <v>47518001</v>
      </c>
      <c r="H20" s="32">
        <v>0</v>
      </c>
      <c r="I20" s="32">
        <v>258287955</v>
      </c>
      <c r="J20" s="32">
        <v>54538000</v>
      </c>
      <c r="K20" s="32">
        <v>0</v>
      </c>
      <c r="L20" s="32">
        <v>0</v>
      </c>
      <c r="M20" s="32">
        <v>0</v>
      </c>
      <c r="N20" s="1" t="s">
        <v>115</v>
      </c>
    </row>
    <row r="21" spans="1:14" x14ac:dyDescent="0.2">
      <c r="A21" s="1" t="s">
        <v>18</v>
      </c>
      <c r="B21" s="43">
        <v>0</v>
      </c>
      <c r="C21" s="32">
        <v>0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541760</v>
      </c>
      <c r="J21" s="32">
        <v>0</v>
      </c>
      <c r="K21" s="32">
        <v>0</v>
      </c>
      <c r="L21" s="32">
        <v>0</v>
      </c>
      <c r="M21" s="32">
        <v>62185000</v>
      </c>
      <c r="N21" s="1" t="s">
        <v>116</v>
      </c>
    </row>
    <row r="22" spans="1:14" x14ac:dyDescent="0.2">
      <c r="A22" s="1" t="s">
        <v>19</v>
      </c>
      <c r="B22" s="43">
        <v>1922640437</v>
      </c>
      <c r="C22" s="32">
        <v>701854386</v>
      </c>
      <c r="D22" s="32">
        <v>4271034230</v>
      </c>
      <c r="E22" s="32">
        <v>814141864</v>
      </c>
      <c r="F22" s="32">
        <v>3991118781</v>
      </c>
      <c r="G22" s="32">
        <v>766122745</v>
      </c>
      <c r="H22" s="32">
        <v>849619656</v>
      </c>
      <c r="I22" s="32">
        <v>3264579905</v>
      </c>
      <c r="J22" s="32">
        <v>2127194065</v>
      </c>
      <c r="K22" s="32">
        <v>1512159209</v>
      </c>
      <c r="L22" s="32">
        <v>1595272646</v>
      </c>
      <c r="M22" s="32">
        <v>11416222000</v>
      </c>
      <c r="N22" s="1" t="s">
        <v>117</v>
      </c>
    </row>
    <row r="23" spans="1:14" x14ac:dyDescent="0.2">
      <c r="A23" s="1" t="s">
        <v>20</v>
      </c>
      <c r="B23" s="43">
        <v>0</v>
      </c>
      <c r="C23" s="32">
        <v>0</v>
      </c>
      <c r="D23" s="32">
        <v>0</v>
      </c>
      <c r="E23" s="32">
        <v>17950200</v>
      </c>
      <c r="F23" s="32">
        <v>345954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1016673000</v>
      </c>
      <c r="N23" s="1" t="s">
        <v>118</v>
      </c>
    </row>
    <row r="24" spans="1:14" x14ac:dyDescent="0.2">
      <c r="A24" s="1" t="s">
        <v>21</v>
      </c>
      <c r="B24" s="43">
        <v>36013559</v>
      </c>
      <c r="C24" s="32">
        <v>22006151</v>
      </c>
      <c r="D24" s="32">
        <v>162799067</v>
      </c>
      <c r="E24" s="32">
        <v>74107186</v>
      </c>
      <c r="F24" s="32">
        <v>68516377</v>
      </c>
      <c r="G24" s="32">
        <v>33059659</v>
      </c>
      <c r="H24" s="32">
        <v>30108130</v>
      </c>
      <c r="I24" s="32">
        <v>113311566</v>
      </c>
      <c r="J24" s="32">
        <v>43924827</v>
      </c>
      <c r="K24" s="32">
        <v>57559384</v>
      </c>
      <c r="L24" s="32">
        <v>81575718</v>
      </c>
      <c r="M24" s="32">
        <v>214546000</v>
      </c>
      <c r="N24" s="1" t="s">
        <v>119</v>
      </c>
    </row>
    <row r="25" spans="1:14" x14ac:dyDescent="0.2">
      <c r="A25" s="1" t="s">
        <v>22</v>
      </c>
      <c r="B25" s="43">
        <v>7239008</v>
      </c>
      <c r="C25" s="32">
        <v>2228329</v>
      </c>
      <c r="D25" s="32">
        <v>21574280</v>
      </c>
      <c r="E25" s="32">
        <v>1475026</v>
      </c>
      <c r="F25" s="32">
        <v>26893693</v>
      </c>
      <c r="G25" s="32">
        <v>1254297</v>
      </c>
      <c r="H25" s="32">
        <v>3063082</v>
      </c>
      <c r="I25" s="32">
        <v>58375637</v>
      </c>
      <c r="J25" s="32">
        <v>5361339</v>
      </c>
      <c r="K25" s="32">
        <v>7482126</v>
      </c>
      <c r="L25" s="32">
        <v>4928612</v>
      </c>
      <c r="M25" s="32">
        <v>0</v>
      </c>
      <c r="N25" s="1" t="s">
        <v>120</v>
      </c>
    </row>
    <row r="26" spans="1:14" x14ac:dyDescent="0.2">
      <c r="A26" s="1" t="s">
        <v>23</v>
      </c>
      <c r="B26" s="43">
        <v>56299061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1" t="s">
        <v>121</v>
      </c>
    </row>
    <row r="27" spans="1:14" x14ac:dyDescent="0.2">
      <c r="A27" s="1" t="s">
        <v>24</v>
      </c>
      <c r="B27" s="43">
        <v>0</v>
      </c>
      <c r="C27" s="32">
        <v>9505024</v>
      </c>
      <c r="D27" s="32">
        <v>128589582</v>
      </c>
      <c r="E27" s="32">
        <v>3319903</v>
      </c>
      <c r="F27" s="32">
        <v>32820280</v>
      </c>
      <c r="G27" s="32">
        <v>8071489</v>
      </c>
      <c r="H27" s="32">
        <v>18853869</v>
      </c>
      <c r="I27" s="32">
        <v>36915178</v>
      </c>
      <c r="J27" s="32">
        <v>13574826</v>
      </c>
      <c r="K27" s="32">
        <v>25162135</v>
      </c>
      <c r="L27" s="32">
        <v>16013873</v>
      </c>
      <c r="M27" s="32">
        <v>182140000</v>
      </c>
      <c r="N27" s="1" t="s">
        <v>265</v>
      </c>
    </row>
    <row r="28" spans="1:14" x14ac:dyDescent="0.2">
      <c r="A28" s="1" t="s">
        <v>25</v>
      </c>
      <c r="B28" s="43">
        <v>0</v>
      </c>
      <c r="C28" s="32">
        <v>0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1" t="s">
        <v>122</v>
      </c>
    </row>
    <row r="29" spans="1:14" x14ac:dyDescent="0.2">
      <c r="A29" s="1" t="s">
        <v>26</v>
      </c>
      <c r="B29" s="43">
        <v>0</v>
      </c>
      <c r="C29" s="32">
        <v>0</v>
      </c>
      <c r="D29" s="32">
        <v>0</v>
      </c>
      <c r="E29" s="32">
        <v>0</v>
      </c>
      <c r="F29" s="32">
        <v>0</v>
      </c>
      <c r="G29" s="32">
        <v>0</v>
      </c>
      <c r="H29" s="32">
        <v>145229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1" t="s">
        <v>123</v>
      </c>
    </row>
    <row r="30" spans="1:14" x14ac:dyDescent="0.2">
      <c r="A30" s="1" t="s">
        <v>27</v>
      </c>
      <c r="B30" s="43">
        <v>186665679</v>
      </c>
      <c r="C30" s="32">
        <v>93422146</v>
      </c>
      <c r="D30" s="32">
        <v>160265795</v>
      </c>
      <c r="E30" s="32">
        <v>49269319</v>
      </c>
      <c r="F30" s="32">
        <v>182541416</v>
      </c>
      <c r="G30" s="32">
        <v>25060251</v>
      </c>
      <c r="H30" s="32">
        <v>71967109</v>
      </c>
      <c r="I30" s="32">
        <v>258651560</v>
      </c>
      <c r="J30" s="32">
        <v>89991915</v>
      </c>
      <c r="K30" s="32">
        <v>91106016</v>
      </c>
      <c r="L30" s="32">
        <v>136745861</v>
      </c>
      <c r="M30" s="32">
        <v>384740000</v>
      </c>
      <c r="N30" s="1" t="s">
        <v>124</v>
      </c>
    </row>
    <row r="31" spans="1:14" x14ac:dyDescent="0.2">
      <c r="A31" s="1" t="s">
        <v>28</v>
      </c>
      <c r="B31" s="43">
        <v>3546939366</v>
      </c>
      <c r="C31" s="32">
        <v>1364103239</v>
      </c>
      <c r="D31" s="32">
        <v>8458642145</v>
      </c>
      <c r="E31" s="32">
        <v>2414436938</v>
      </c>
      <c r="F31" s="32">
        <v>6690890953</v>
      </c>
      <c r="G31" s="32">
        <v>1350799239</v>
      </c>
      <c r="H31" s="32">
        <v>1428020146</v>
      </c>
      <c r="I31" s="32">
        <v>6957771913</v>
      </c>
      <c r="J31" s="32">
        <v>3674974454</v>
      </c>
      <c r="K31" s="32">
        <v>2884730416</v>
      </c>
      <c r="L31" s="32">
        <v>3062513293</v>
      </c>
      <c r="M31" s="32">
        <v>27813906000</v>
      </c>
      <c r="N31" s="1" t="s">
        <v>125</v>
      </c>
    </row>
    <row r="32" spans="1:14" x14ac:dyDescent="0.2">
      <c r="A32" s="1" t="s">
        <v>29</v>
      </c>
      <c r="B32" s="43">
        <v>107184993</v>
      </c>
      <c r="C32" s="32">
        <v>82143414</v>
      </c>
      <c r="D32" s="32">
        <v>870020537</v>
      </c>
      <c r="E32" s="32">
        <v>452475145</v>
      </c>
      <c r="F32" s="32">
        <v>337850140</v>
      </c>
      <c r="G32" s="32">
        <v>138696896</v>
      </c>
      <c r="H32" s="32">
        <v>38730800</v>
      </c>
      <c r="I32" s="32">
        <v>149051575</v>
      </c>
      <c r="J32" s="32">
        <v>218453233</v>
      </c>
      <c r="K32" s="32">
        <v>86313839</v>
      </c>
      <c r="L32" s="32">
        <v>116878759</v>
      </c>
      <c r="M32" s="32">
        <v>1908266000</v>
      </c>
      <c r="N32" s="1" t="s">
        <v>126</v>
      </c>
    </row>
    <row r="33" spans="1:14" x14ac:dyDescent="0.2">
      <c r="A33" s="1" t="s">
        <v>30</v>
      </c>
      <c r="B33" s="43">
        <v>2418672958</v>
      </c>
      <c r="C33" s="32">
        <v>896800727</v>
      </c>
      <c r="D33" s="32">
        <v>5318025833</v>
      </c>
      <c r="E33" s="32">
        <v>1334561881</v>
      </c>
      <c r="F33" s="32">
        <v>5186344444</v>
      </c>
      <c r="G33" s="32">
        <v>841914436</v>
      </c>
      <c r="H33" s="32">
        <v>881704812</v>
      </c>
      <c r="I33" s="32">
        <v>4859863577</v>
      </c>
      <c r="J33" s="32">
        <v>2454183350</v>
      </c>
      <c r="K33" s="32">
        <v>2016295791</v>
      </c>
      <c r="L33" s="32">
        <v>2027658466</v>
      </c>
      <c r="M33" s="32">
        <v>19313064000</v>
      </c>
      <c r="N33" s="1" t="s">
        <v>127</v>
      </c>
    </row>
    <row r="34" spans="1:14" x14ac:dyDescent="0.2">
      <c r="A34" s="1" t="s">
        <v>31</v>
      </c>
      <c r="B34" s="43">
        <v>117926572</v>
      </c>
      <c r="C34" s="32">
        <v>37774075</v>
      </c>
      <c r="D34" s="32">
        <v>274011478</v>
      </c>
      <c r="E34" s="32">
        <v>48439510</v>
      </c>
      <c r="F34" s="32">
        <v>257368027</v>
      </c>
      <c r="G34" s="32">
        <v>50294894</v>
      </c>
      <c r="H34" s="32">
        <v>36433056</v>
      </c>
      <c r="I34" s="32">
        <v>409734448</v>
      </c>
      <c r="J34" s="32">
        <v>89697152</v>
      </c>
      <c r="K34" s="32">
        <v>109623086</v>
      </c>
      <c r="L34" s="32">
        <v>329873356</v>
      </c>
      <c r="M34" s="32">
        <v>1419666000</v>
      </c>
      <c r="N34" s="1" t="s">
        <v>128</v>
      </c>
    </row>
    <row r="35" spans="1:14" x14ac:dyDescent="0.2">
      <c r="A35" s="1" t="s">
        <v>32</v>
      </c>
      <c r="B35" s="43">
        <v>0</v>
      </c>
      <c r="C35" s="32">
        <v>0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1" t="s">
        <v>129</v>
      </c>
    </row>
    <row r="36" spans="1:14" x14ac:dyDescent="0.2">
      <c r="A36" s="1" t="s">
        <v>33</v>
      </c>
      <c r="B36" s="43">
        <v>0</v>
      </c>
      <c r="C36" s="32">
        <v>0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56254000</v>
      </c>
      <c r="N36" s="1" t="s">
        <v>130</v>
      </c>
    </row>
    <row r="37" spans="1:14" x14ac:dyDescent="0.2">
      <c r="A37" s="1" t="s">
        <v>34</v>
      </c>
      <c r="B37" s="43">
        <v>296598068</v>
      </c>
      <c r="C37" s="32">
        <v>145321349</v>
      </c>
      <c r="D37" s="32">
        <v>398779481</v>
      </c>
      <c r="E37" s="32">
        <v>286415742</v>
      </c>
      <c r="F37" s="32">
        <v>141707946</v>
      </c>
      <c r="G37" s="32">
        <v>124757215</v>
      </c>
      <c r="H37" s="32">
        <v>227962961</v>
      </c>
      <c r="I37" s="32">
        <v>739692023</v>
      </c>
      <c r="J37" s="32">
        <v>341726015</v>
      </c>
      <c r="K37" s="32">
        <v>57674763</v>
      </c>
      <c r="L37" s="32">
        <v>164628175</v>
      </c>
      <c r="M37" s="32">
        <v>291790000</v>
      </c>
      <c r="N37" s="1" t="s">
        <v>131</v>
      </c>
    </row>
    <row r="38" spans="1:14" x14ac:dyDescent="0.2">
      <c r="A38" s="1" t="s">
        <v>35</v>
      </c>
      <c r="B38" s="43">
        <v>11000000</v>
      </c>
      <c r="C38" s="32">
        <v>0</v>
      </c>
      <c r="D38" s="32">
        <v>0</v>
      </c>
      <c r="E38" s="32">
        <v>0</v>
      </c>
      <c r="F38" s="32">
        <v>46115000</v>
      </c>
      <c r="G38" s="32">
        <v>0</v>
      </c>
      <c r="H38" s="32">
        <v>13960000</v>
      </c>
      <c r="I38" s="32">
        <v>15172600</v>
      </c>
      <c r="J38" s="32">
        <v>18540350</v>
      </c>
      <c r="K38" s="32">
        <v>0</v>
      </c>
      <c r="L38" s="32">
        <v>20000000</v>
      </c>
      <c r="M38" s="32">
        <v>0</v>
      </c>
      <c r="N38" s="1" t="s">
        <v>132</v>
      </c>
    </row>
    <row r="39" spans="1:14" x14ac:dyDescent="0.2">
      <c r="A39" s="1" t="s">
        <v>36</v>
      </c>
      <c r="B39" s="43">
        <v>0</v>
      </c>
      <c r="C39" s="32">
        <v>0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1" t="s">
        <v>133</v>
      </c>
    </row>
    <row r="40" spans="1:14" x14ac:dyDescent="0.2">
      <c r="A40" s="1" t="s">
        <v>37</v>
      </c>
      <c r="B40" s="43">
        <v>14454973</v>
      </c>
      <c r="C40" s="32">
        <v>881359</v>
      </c>
      <c r="D40" s="32">
        <v>30380825</v>
      </c>
      <c r="E40" s="32">
        <v>924050</v>
      </c>
      <c r="F40" s="32">
        <v>631897</v>
      </c>
      <c r="G40" s="32">
        <v>3096646</v>
      </c>
      <c r="H40" s="32">
        <v>421029</v>
      </c>
      <c r="I40" s="32">
        <v>12164676</v>
      </c>
      <c r="J40" s="32">
        <v>14065732</v>
      </c>
      <c r="K40" s="32">
        <v>4235340</v>
      </c>
      <c r="L40" s="32">
        <v>5141770</v>
      </c>
      <c r="M40" s="32">
        <v>144448000</v>
      </c>
      <c r="N40" s="1" t="s">
        <v>134</v>
      </c>
    </row>
    <row r="41" spans="1:14" x14ac:dyDescent="0.2">
      <c r="A41" s="1" t="s">
        <v>38</v>
      </c>
      <c r="B41" s="43">
        <v>18784419</v>
      </c>
      <c r="C41" s="32">
        <v>5417035</v>
      </c>
      <c r="D41" s="32">
        <v>53415161</v>
      </c>
      <c r="E41" s="32">
        <v>9380725</v>
      </c>
      <c r="F41" s="32">
        <v>28930915</v>
      </c>
      <c r="G41" s="32">
        <v>2283188</v>
      </c>
      <c r="H41" s="32">
        <v>9383036</v>
      </c>
      <c r="I41" s="32">
        <v>4341637</v>
      </c>
      <c r="J41" s="32">
        <v>23867415</v>
      </c>
      <c r="K41" s="32">
        <v>21497785</v>
      </c>
      <c r="L41" s="32">
        <v>10871837</v>
      </c>
      <c r="M41" s="32">
        <v>117037000</v>
      </c>
      <c r="N41" s="1" t="s">
        <v>135</v>
      </c>
    </row>
    <row r="42" spans="1:14" x14ac:dyDescent="0.2">
      <c r="A42" s="1" t="s">
        <v>39</v>
      </c>
      <c r="B42" s="43">
        <v>7460503</v>
      </c>
      <c r="C42" s="32">
        <v>1720245</v>
      </c>
      <c r="D42" s="32">
        <v>6770350</v>
      </c>
      <c r="E42" s="32">
        <v>0</v>
      </c>
      <c r="F42" s="32">
        <v>844854</v>
      </c>
      <c r="G42" s="32">
        <v>461371</v>
      </c>
      <c r="H42" s="32">
        <v>3981771</v>
      </c>
      <c r="I42" s="32">
        <v>2748976</v>
      </c>
      <c r="J42" s="32">
        <v>1308124</v>
      </c>
      <c r="K42" s="32">
        <v>107367</v>
      </c>
      <c r="L42" s="32">
        <v>0</v>
      </c>
      <c r="M42" s="32">
        <v>3356000</v>
      </c>
      <c r="N42" s="1" t="s">
        <v>136</v>
      </c>
    </row>
    <row r="43" spans="1:14" x14ac:dyDescent="0.2">
      <c r="A43" s="1" t="s">
        <v>40</v>
      </c>
      <c r="B43" s="43">
        <v>0</v>
      </c>
      <c r="C43" s="32">
        <v>0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1" t="s">
        <v>137</v>
      </c>
    </row>
    <row r="44" spans="1:14" x14ac:dyDescent="0.2">
      <c r="A44" s="1" t="s">
        <v>41</v>
      </c>
      <c r="B44" s="43">
        <v>77301652</v>
      </c>
      <c r="C44" s="32">
        <v>31928919</v>
      </c>
      <c r="D44" s="32">
        <v>248176607</v>
      </c>
      <c r="E44" s="32">
        <v>49013507</v>
      </c>
      <c r="F44" s="32">
        <v>131061080</v>
      </c>
      <c r="G44" s="32">
        <v>25522582</v>
      </c>
      <c r="H44" s="32">
        <v>19994508</v>
      </c>
      <c r="I44" s="32">
        <v>112401946</v>
      </c>
      <c r="J44" s="32">
        <v>91315274</v>
      </c>
      <c r="K44" s="32">
        <v>46638659</v>
      </c>
      <c r="L44" s="32">
        <v>57113102</v>
      </c>
      <c r="M44" s="32">
        <v>630250000</v>
      </c>
      <c r="N44" s="1" t="s">
        <v>138</v>
      </c>
    </row>
    <row r="45" spans="1:14" x14ac:dyDescent="0.2">
      <c r="A45" s="1" t="s">
        <v>42</v>
      </c>
      <c r="B45" s="43">
        <v>3069384138</v>
      </c>
      <c r="C45" s="32">
        <v>1201987123</v>
      </c>
      <c r="D45" s="32">
        <v>7199580272</v>
      </c>
      <c r="E45" s="32">
        <v>2181210560</v>
      </c>
      <c r="F45" s="32">
        <v>6130854303</v>
      </c>
      <c r="G45" s="32">
        <v>1187027228</v>
      </c>
      <c r="H45" s="32">
        <v>1232571973</v>
      </c>
      <c r="I45" s="32">
        <v>6305171458</v>
      </c>
      <c r="J45" s="32">
        <v>3253156645</v>
      </c>
      <c r="K45" s="32">
        <v>2342386630</v>
      </c>
      <c r="L45" s="32">
        <v>2732165465</v>
      </c>
      <c r="M45" s="32">
        <v>23884131000</v>
      </c>
      <c r="N45" s="1" t="s">
        <v>139</v>
      </c>
    </row>
    <row r="46" spans="1:14" x14ac:dyDescent="0.2">
      <c r="A46" s="1" t="s">
        <v>43</v>
      </c>
      <c r="B46" s="43">
        <v>150000000</v>
      </c>
      <c r="C46" s="32">
        <v>120000000</v>
      </c>
      <c r="D46" s="32">
        <v>315000000</v>
      </c>
      <c r="E46" s="32">
        <v>150000000</v>
      </c>
      <c r="F46" s="32">
        <v>160000000</v>
      </c>
      <c r="G46" s="32">
        <v>110000000</v>
      </c>
      <c r="H46" s="32">
        <v>100000000</v>
      </c>
      <c r="I46" s="32">
        <v>263037121</v>
      </c>
      <c r="J46" s="32">
        <v>190000000</v>
      </c>
      <c r="K46" s="32">
        <v>200000000</v>
      </c>
      <c r="L46" s="32">
        <v>200655000</v>
      </c>
      <c r="M46" s="32">
        <v>640800000</v>
      </c>
      <c r="N46" s="1" t="s">
        <v>140</v>
      </c>
    </row>
    <row r="47" spans="1:14" x14ac:dyDescent="0.2">
      <c r="A47" s="1" t="s">
        <v>44</v>
      </c>
      <c r="B47" s="43">
        <v>0</v>
      </c>
      <c r="C47" s="32">
        <v>0</v>
      </c>
      <c r="D47" s="32">
        <v>328147537</v>
      </c>
      <c r="E47" s="32">
        <v>0</v>
      </c>
      <c r="F47" s="32">
        <v>80213173</v>
      </c>
      <c r="G47" s="32">
        <v>66943</v>
      </c>
      <c r="H47" s="32">
        <v>0</v>
      </c>
      <c r="I47" s="32">
        <v>68872350</v>
      </c>
      <c r="J47" s="32">
        <v>0</v>
      </c>
      <c r="K47" s="32">
        <v>0</v>
      </c>
      <c r="L47" s="32">
        <v>0</v>
      </c>
      <c r="M47" s="32">
        <v>859626000</v>
      </c>
      <c r="N47" s="1" t="s">
        <v>141</v>
      </c>
    </row>
    <row r="48" spans="1:14" x14ac:dyDescent="0.2">
      <c r="A48" s="1" t="s">
        <v>45</v>
      </c>
      <c r="B48" s="43">
        <v>0</v>
      </c>
      <c r="C48" s="32">
        <v>0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1" t="s">
        <v>142</v>
      </c>
    </row>
    <row r="49" spans="1:14" x14ac:dyDescent="0.2">
      <c r="A49" s="1" t="s">
        <v>46</v>
      </c>
      <c r="B49" s="43">
        <v>0</v>
      </c>
      <c r="C49" s="32">
        <v>0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1" t="s">
        <v>143</v>
      </c>
    </row>
    <row r="50" spans="1:14" x14ac:dyDescent="0.2">
      <c r="A50" s="1" t="s">
        <v>47</v>
      </c>
      <c r="B50" s="43">
        <v>99983479</v>
      </c>
      <c r="C50" s="32">
        <v>19011405</v>
      </c>
      <c r="D50" s="32">
        <v>274745075</v>
      </c>
      <c r="E50" s="32">
        <v>39903516</v>
      </c>
      <c r="F50" s="32">
        <v>76227974</v>
      </c>
      <c r="G50" s="32">
        <v>30762318</v>
      </c>
      <c r="H50" s="32">
        <v>34583047</v>
      </c>
      <c r="I50" s="32">
        <v>62375552</v>
      </c>
      <c r="J50" s="32">
        <v>91364494</v>
      </c>
      <c r="K50" s="32">
        <v>110452964</v>
      </c>
      <c r="L50" s="32">
        <v>67779725</v>
      </c>
      <c r="M50" s="49">
        <v>640800000</v>
      </c>
      <c r="N50" s="1" t="s">
        <v>144</v>
      </c>
    </row>
    <row r="51" spans="1:14" x14ac:dyDescent="0.2">
      <c r="A51" s="1" t="s">
        <v>48</v>
      </c>
      <c r="B51" s="43">
        <v>0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4646255</v>
      </c>
      <c r="K51" s="32">
        <v>4102021</v>
      </c>
      <c r="L51" s="32">
        <v>0</v>
      </c>
      <c r="M51" s="49">
        <v>108494000</v>
      </c>
      <c r="N51" s="1" t="s">
        <v>145</v>
      </c>
    </row>
    <row r="52" spans="1:14" x14ac:dyDescent="0.2">
      <c r="A52" s="1" t="s">
        <v>49</v>
      </c>
      <c r="B52" s="43">
        <v>122944584</v>
      </c>
      <c r="C52" s="32">
        <v>0</v>
      </c>
      <c r="D52" s="32">
        <v>0</v>
      </c>
      <c r="E52" s="32">
        <v>0</v>
      </c>
      <c r="F52" s="32">
        <v>51192173</v>
      </c>
      <c r="G52" s="32">
        <v>197281</v>
      </c>
      <c r="H52" s="32">
        <v>0</v>
      </c>
      <c r="I52" s="32">
        <v>0</v>
      </c>
      <c r="J52" s="32">
        <v>0</v>
      </c>
      <c r="K52" s="32">
        <v>86363</v>
      </c>
      <c r="L52" s="32">
        <v>15761637</v>
      </c>
      <c r="M52" s="49">
        <v>614920000</v>
      </c>
      <c r="N52" s="1" t="s">
        <v>146</v>
      </c>
    </row>
    <row r="53" spans="1:14" x14ac:dyDescent="0.2">
      <c r="A53" s="1" t="s">
        <v>50</v>
      </c>
      <c r="B53" s="43">
        <v>0</v>
      </c>
      <c r="C53" s="32">
        <v>0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11396874</v>
      </c>
      <c r="K53" s="32">
        <v>0</v>
      </c>
      <c r="L53" s="32">
        <v>3678559</v>
      </c>
      <c r="M53" s="49">
        <v>0</v>
      </c>
      <c r="N53" s="1" t="s">
        <v>147</v>
      </c>
    </row>
    <row r="54" spans="1:14" x14ac:dyDescent="0.2">
      <c r="A54" s="1" t="s">
        <v>51</v>
      </c>
      <c r="B54" s="43">
        <v>0</v>
      </c>
      <c r="C54" s="32">
        <v>0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49">
        <v>583695000</v>
      </c>
      <c r="N54" s="1" t="s">
        <v>148</v>
      </c>
    </row>
    <row r="55" spans="1:14" x14ac:dyDescent="0.2">
      <c r="A55" s="1" t="s">
        <v>52</v>
      </c>
      <c r="B55" s="43">
        <v>0</v>
      </c>
      <c r="C55" s="32">
        <v>0</v>
      </c>
      <c r="D55" s="32">
        <v>11553745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5849743</v>
      </c>
      <c r="L55" s="32">
        <v>0</v>
      </c>
      <c r="M55" s="49">
        <v>0</v>
      </c>
      <c r="N55" s="1" t="s">
        <v>149</v>
      </c>
    </row>
    <row r="56" spans="1:14" x14ac:dyDescent="0.2">
      <c r="A56" s="1" t="s">
        <v>53</v>
      </c>
      <c r="B56" s="43">
        <v>0</v>
      </c>
      <c r="C56" s="32">
        <v>0</v>
      </c>
      <c r="D56" s="32">
        <v>-134490422</v>
      </c>
      <c r="E56" s="32">
        <v>-4171605</v>
      </c>
      <c r="F56" s="32">
        <v>0</v>
      </c>
      <c r="G56" s="32">
        <v>0</v>
      </c>
      <c r="H56" s="32">
        <v>0</v>
      </c>
      <c r="I56" s="32">
        <v>-16540837</v>
      </c>
      <c r="J56" s="32">
        <v>-3188744</v>
      </c>
      <c r="K56" s="32">
        <v>-13033639</v>
      </c>
      <c r="L56" s="32">
        <v>0</v>
      </c>
      <c r="M56" s="49">
        <v>-338077000</v>
      </c>
      <c r="N56" s="1" t="s">
        <v>150</v>
      </c>
    </row>
    <row r="57" spans="1:14" x14ac:dyDescent="0.2">
      <c r="A57" s="1" t="s">
        <v>54</v>
      </c>
      <c r="B57" s="43">
        <v>6887913</v>
      </c>
      <c r="C57" s="32">
        <v>2621695</v>
      </c>
      <c r="D57" s="32">
        <v>-10908261</v>
      </c>
      <c r="E57" s="32">
        <v>2133996</v>
      </c>
      <c r="F57" s="32">
        <v>6482816</v>
      </c>
      <c r="G57" s="32">
        <v>-1081938</v>
      </c>
      <c r="H57" s="32">
        <v>6435777</v>
      </c>
      <c r="I57" s="32">
        <v>1780249</v>
      </c>
      <c r="J57" s="32">
        <v>9304467</v>
      </c>
      <c r="K57" s="32">
        <v>48495968</v>
      </c>
      <c r="L57" s="32">
        <v>-5871290</v>
      </c>
      <c r="M57" s="49">
        <v>-246204000</v>
      </c>
      <c r="N57" s="1" t="s">
        <v>151</v>
      </c>
    </row>
    <row r="58" spans="1:14" x14ac:dyDescent="0.2">
      <c r="A58" s="1" t="s">
        <v>55</v>
      </c>
      <c r="B58" s="43">
        <v>1050169</v>
      </c>
      <c r="C58" s="32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49">
        <v>0</v>
      </c>
      <c r="N58" s="1" t="s">
        <v>152</v>
      </c>
    </row>
    <row r="59" spans="1:14" x14ac:dyDescent="0.2">
      <c r="A59" s="1" t="s">
        <v>56</v>
      </c>
      <c r="B59" s="43">
        <v>94967563</v>
      </c>
      <c r="C59" s="32">
        <v>20483016</v>
      </c>
      <c r="D59" s="32">
        <v>416843387</v>
      </c>
      <c r="E59" s="32">
        <v>26177753</v>
      </c>
      <c r="F59" s="32">
        <v>78930524</v>
      </c>
      <c r="G59" s="32">
        <v>23827407</v>
      </c>
      <c r="H59" s="32">
        <v>50972953</v>
      </c>
      <c r="I59" s="32">
        <v>166923467</v>
      </c>
      <c r="J59" s="32">
        <v>97910555</v>
      </c>
      <c r="K59" s="32">
        <v>173238442</v>
      </c>
      <c r="L59" s="32">
        <v>48344197</v>
      </c>
      <c r="M59" s="49">
        <v>1065721000</v>
      </c>
      <c r="N59" s="1" t="s">
        <v>153</v>
      </c>
    </row>
    <row r="60" spans="1:14" x14ac:dyDescent="0.2">
      <c r="A60" s="1" t="s">
        <v>57</v>
      </c>
      <c r="B60" s="43">
        <v>0</v>
      </c>
      <c r="C60" s="32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70900000</v>
      </c>
      <c r="J60" s="32">
        <v>0</v>
      </c>
      <c r="K60" s="32">
        <v>0</v>
      </c>
      <c r="L60" s="32">
        <v>0</v>
      </c>
      <c r="M60" s="49">
        <v>0</v>
      </c>
      <c r="N60" s="1" t="s">
        <v>154</v>
      </c>
    </row>
    <row r="61" spans="1:14" x14ac:dyDescent="0.2">
      <c r="A61" s="1" t="s">
        <v>58</v>
      </c>
      <c r="B61" s="43">
        <v>475833708</v>
      </c>
      <c r="C61" s="32">
        <v>162116116</v>
      </c>
      <c r="D61" s="32">
        <v>1200891061</v>
      </c>
      <c r="E61" s="32">
        <v>214043660</v>
      </c>
      <c r="F61" s="32">
        <v>453046660</v>
      </c>
      <c r="G61" s="32">
        <v>163772011</v>
      </c>
      <c r="H61" s="32">
        <v>191991777</v>
      </c>
      <c r="I61" s="32">
        <v>617347902</v>
      </c>
      <c r="J61" s="32">
        <v>401433901</v>
      </c>
      <c r="K61" s="32">
        <v>529191862</v>
      </c>
      <c r="L61" s="32">
        <v>330347828</v>
      </c>
      <c r="M61" s="49">
        <v>3929775000</v>
      </c>
      <c r="N61" s="1" t="s">
        <v>155</v>
      </c>
    </row>
    <row r="62" spans="1:14" x14ac:dyDescent="0.2">
      <c r="A62" s="10" t="s">
        <v>59</v>
      </c>
      <c r="B62" s="46">
        <v>1721520</v>
      </c>
      <c r="C62" s="33">
        <v>0</v>
      </c>
      <c r="D62" s="33">
        <v>58170812</v>
      </c>
      <c r="E62" s="33">
        <v>19182718</v>
      </c>
      <c r="F62" s="33">
        <v>106989990</v>
      </c>
      <c r="G62" s="33">
        <v>0</v>
      </c>
      <c r="H62" s="33">
        <v>3456396</v>
      </c>
      <c r="I62" s="33">
        <v>35252553</v>
      </c>
      <c r="J62" s="33">
        <v>20383908</v>
      </c>
      <c r="K62" s="33">
        <v>13151924</v>
      </c>
      <c r="L62" s="33">
        <v>0</v>
      </c>
      <c r="M62" s="33">
        <v>0</v>
      </c>
      <c r="N62" s="10" t="s">
        <v>156</v>
      </c>
    </row>
    <row r="63" spans="1:14" x14ac:dyDescent="0.2">
      <c r="A63" s="5" t="s">
        <v>60</v>
      </c>
      <c r="B63" s="43">
        <v>477555228</v>
      </c>
      <c r="C63" s="30">
        <v>162116116</v>
      </c>
      <c r="D63" s="30">
        <v>1259061873</v>
      </c>
      <c r="E63" s="30">
        <v>233226378</v>
      </c>
      <c r="F63" s="30">
        <v>560036650</v>
      </c>
      <c r="G63" s="30">
        <v>163772011</v>
      </c>
      <c r="H63" s="30">
        <v>195448173</v>
      </c>
      <c r="I63" s="30">
        <v>652600455</v>
      </c>
      <c r="J63" s="30">
        <v>421817809</v>
      </c>
      <c r="K63" s="30">
        <v>542343786</v>
      </c>
      <c r="L63" s="30">
        <v>330347828</v>
      </c>
      <c r="M63" s="30">
        <v>3929775000</v>
      </c>
      <c r="N63" s="5" t="s">
        <v>157</v>
      </c>
    </row>
    <row r="64" spans="1:14" ht="13.5" customHeight="1" x14ac:dyDescent="0.2">
      <c r="A64" s="5" t="s">
        <v>61</v>
      </c>
      <c r="B64" s="43">
        <v>3546939366</v>
      </c>
      <c r="C64" s="30">
        <v>1364103239</v>
      </c>
      <c r="D64" s="30">
        <v>8458642145</v>
      </c>
      <c r="E64" s="30">
        <v>2414436938</v>
      </c>
      <c r="F64" s="30">
        <v>6690890953</v>
      </c>
      <c r="G64" s="30">
        <v>1350799239</v>
      </c>
      <c r="H64" s="30">
        <v>1428020146</v>
      </c>
      <c r="I64" s="30">
        <v>6957771913</v>
      </c>
      <c r="J64" s="30">
        <v>3674974454</v>
      </c>
      <c r="K64" s="30">
        <v>2884730416</v>
      </c>
      <c r="L64" s="30">
        <v>3062513293</v>
      </c>
      <c r="M64" s="30">
        <v>27813906000</v>
      </c>
      <c r="N64" s="5" t="s">
        <v>158</v>
      </c>
    </row>
    <row r="65" spans="1:14" s="11" customFormat="1" x14ac:dyDescent="0.2"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</row>
    <row r="66" spans="1:14" s="11" customFormat="1" x14ac:dyDescent="0.2">
      <c r="A66" s="12" t="s">
        <v>195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8" t="s">
        <v>198</v>
      </c>
    </row>
    <row r="67" spans="1:14" x14ac:dyDescent="0.2">
      <c r="A67" s="5" t="s">
        <v>62</v>
      </c>
      <c r="B67" s="43">
        <v>166177421</v>
      </c>
      <c r="C67" s="30">
        <v>76708965</v>
      </c>
      <c r="D67" s="30">
        <v>417018501</v>
      </c>
      <c r="E67" s="30">
        <v>99884613</v>
      </c>
      <c r="F67" s="30">
        <v>315768650</v>
      </c>
      <c r="G67" s="30">
        <v>70259932</v>
      </c>
      <c r="H67" s="30">
        <v>84453153</v>
      </c>
      <c r="I67" s="30">
        <v>320508547</v>
      </c>
      <c r="J67" s="30">
        <v>188481260</v>
      </c>
      <c r="K67" s="30">
        <v>143862374</v>
      </c>
      <c r="L67" s="30">
        <v>156710497</v>
      </c>
      <c r="M67" s="30">
        <v>1155638000</v>
      </c>
      <c r="N67" s="5" t="s">
        <v>159</v>
      </c>
    </row>
    <row r="68" spans="1:14" x14ac:dyDescent="0.2">
      <c r="A68" s="5" t="s">
        <v>63</v>
      </c>
      <c r="B68" s="43">
        <v>65059540</v>
      </c>
      <c r="C68" s="30">
        <v>35482447</v>
      </c>
      <c r="D68" s="30">
        <v>97979534</v>
      </c>
      <c r="E68" s="30">
        <v>46169581</v>
      </c>
      <c r="F68" s="30">
        <v>135119493</v>
      </c>
      <c r="G68" s="30">
        <v>34057000</v>
      </c>
      <c r="H68" s="30">
        <v>40322198</v>
      </c>
      <c r="I68" s="30">
        <v>161361628</v>
      </c>
      <c r="J68" s="30">
        <v>66781799</v>
      </c>
      <c r="K68" s="30">
        <v>28471410</v>
      </c>
      <c r="L68" s="30">
        <v>67604268</v>
      </c>
      <c r="M68" s="30">
        <v>418394000</v>
      </c>
      <c r="N68" s="5" t="s">
        <v>160</v>
      </c>
    </row>
    <row r="69" spans="1:14" x14ac:dyDescent="0.2">
      <c r="A69" s="5" t="s">
        <v>64</v>
      </c>
      <c r="B69" s="43">
        <v>101117881</v>
      </c>
      <c r="C69" s="30">
        <v>41226518</v>
      </c>
      <c r="D69" s="30">
        <v>319038967</v>
      </c>
      <c r="E69" s="30">
        <v>53715032</v>
      </c>
      <c r="F69" s="30">
        <v>180649157</v>
      </c>
      <c r="G69" s="30">
        <v>36202932</v>
      </c>
      <c r="H69" s="30">
        <v>44130955</v>
      </c>
      <c r="I69" s="30">
        <v>159146919</v>
      </c>
      <c r="J69" s="30">
        <v>121699461</v>
      </c>
      <c r="K69" s="30">
        <v>115390964</v>
      </c>
      <c r="L69" s="30">
        <v>89106229</v>
      </c>
      <c r="M69" s="30">
        <v>737244000</v>
      </c>
      <c r="N69" s="5" t="s">
        <v>161</v>
      </c>
    </row>
    <row r="70" spans="1:14" x14ac:dyDescent="0.2">
      <c r="A70" s="5" t="s">
        <v>65</v>
      </c>
      <c r="B70" s="43">
        <v>10251876</v>
      </c>
      <c r="C70" s="30">
        <v>4034064</v>
      </c>
      <c r="D70" s="30">
        <v>24444567</v>
      </c>
      <c r="E70" s="30">
        <v>7031639</v>
      </c>
      <c r="F70" s="30">
        <v>33768587</v>
      </c>
      <c r="G70" s="30">
        <v>3176573</v>
      </c>
      <c r="H70" s="30">
        <v>15470567</v>
      </c>
      <c r="I70" s="30">
        <v>35639816</v>
      </c>
      <c r="J70" s="30">
        <v>19238439</v>
      </c>
      <c r="K70" s="30">
        <v>21902408</v>
      </c>
      <c r="L70" s="30">
        <v>13851269</v>
      </c>
      <c r="M70" s="30">
        <v>151249000</v>
      </c>
      <c r="N70" s="5" t="s">
        <v>162</v>
      </c>
    </row>
    <row r="71" spans="1:14" x14ac:dyDescent="0.2">
      <c r="A71" s="5" t="s">
        <v>66</v>
      </c>
      <c r="B71" s="43">
        <v>111369757</v>
      </c>
      <c r="C71" s="30">
        <v>45260582</v>
      </c>
      <c r="D71" s="30">
        <v>343483534</v>
      </c>
      <c r="E71" s="30">
        <v>60746671</v>
      </c>
      <c r="F71" s="30">
        <v>214417744</v>
      </c>
      <c r="G71" s="30">
        <v>39379505</v>
      </c>
      <c r="H71" s="30">
        <v>59601522</v>
      </c>
      <c r="I71" s="30">
        <v>194786735</v>
      </c>
      <c r="J71" s="30">
        <v>140937900</v>
      </c>
      <c r="K71" s="30">
        <v>137293372</v>
      </c>
      <c r="L71" s="30">
        <v>102957498</v>
      </c>
      <c r="M71" s="30">
        <v>888493000</v>
      </c>
      <c r="N71" s="5" t="s">
        <v>163</v>
      </c>
    </row>
    <row r="72" spans="1:14" x14ac:dyDescent="0.2">
      <c r="A72" s="5" t="s">
        <v>67</v>
      </c>
      <c r="B72" s="43">
        <v>3714769</v>
      </c>
      <c r="C72" s="30">
        <v>1022684</v>
      </c>
      <c r="D72" s="30">
        <v>8648967</v>
      </c>
      <c r="E72" s="30">
        <v>4192561</v>
      </c>
      <c r="F72" s="30">
        <v>11440002</v>
      </c>
      <c r="G72" s="30">
        <v>926291</v>
      </c>
      <c r="H72" s="30">
        <v>784731</v>
      </c>
      <c r="I72" s="30">
        <v>8174396</v>
      </c>
      <c r="J72" s="30">
        <v>4878641</v>
      </c>
      <c r="K72" s="30">
        <v>4195854</v>
      </c>
      <c r="L72" s="30">
        <v>2138981</v>
      </c>
      <c r="M72" s="30">
        <v>39751000</v>
      </c>
      <c r="N72" s="5" t="s">
        <v>164</v>
      </c>
    </row>
    <row r="73" spans="1:14" x14ac:dyDescent="0.2">
      <c r="A73" s="5" t="s">
        <v>68</v>
      </c>
      <c r="B73" s="43">
        <v>5004674</v>
      </c>
      <c r="C73" s="30">
        <v>-63838</v>
      </c>
      <c r="D73" s="30">
        <v>-1974652</v>
      </c>
      <c r="E73" s="30">
        <v>-338281</v>
      </c>
      <c r="F73" s="30">
        <v>-1484919</v>
      </c>
      <c r="G73" s="30">
        <v>0</v>
      </c>
      <c r="H73" s="30">
        <v>684611</v>
      </c>
      <c r="I73" s="30">
        <v>0</v>
      </c>
      <c r="J73" s="30">
        <v>991154</v>
      </c>
      <c r="K73" s="30">
        <v>104057</v>
      </c>
      <c r="L73" s="30">
        <v>0</v>
      </c>
      <c r="M73" s="30">
        <v>839000</v>
      </c>
      <c r="N73" s="5" t="s">
        <v>165</v>
      </c>
    </row>
    <row r="74" spans="1:14" x14ac:dyDescent="0.2">
      <c r="A74" s="5" t="s">
        <v>69</v>
      </c>
      <c r="B74" s="43">
        <v>1690223</v>
      </c>
      <c r="C74" s="30">
        <v>134149</v>
      </c>
      <c r="D74" s="30">
        <v>196943</v>
      </c>
      <c r="E74" s="30">
        <v>446372</v>
      </c>
      <c r="F74" s="30">
        <v>690867</v>
      </c>
      <c r="G74" s="30">
        <v>29500</v>
      </c>
      <c r="H74" s="30">
        <v>1145252</v>
      </c>
      <c r="I74" s="30">
        <v>361212</v>
      </c>
      <c r="J74" s="30">
        <v>2351321</v>
      </c>
      <c r="K74" s="30">
        <v>664670</v>
      </c>
      <c r="L74" s="30">
        <v>367687</v>
      </c>
      <c r="M74" s="30">
        <v>3741000</v>
      </c>
      <c r="N74" s="5" t="s">
        <v>166</v>
      </c>
    </row>
    <row r="75" spans="1:14" x14ac:dyDescent="0.2">
      <c r="A75" s="5" t="s">
        <v>70</v>
      </c>
      <c r="B75" s="43">
        <v>-24772</v>
      </c>
      <c r="C75" s="30">
        <v>0</v>
      </c>
      <c r="D75" s="30">
        <v>0</v>
      </c>
      <c r="E75" s="30">
        <v>0</v>
      </c>
      <c r="F75" s="30">
        <v>-45933</v>
      </c>
      <c r="G75" s="30">
        <v>0</v>
      </c>
      <c r="H75" s="30">
        <v>0</v>
      </c>
      <c r="I75" s="30">
        <v>887677</v>
      </c>
      <c r="J75" s="30">
        <v>0</v>
      </c>
      <c r="K75" s="30">
        <v>0</v>
      </c>
      <c r="L75" s="30">
        <v>0</v>
      </c>
      <c r="M75" s="30">
        <v>0</v>
      </c>
      <c r="N75" s="5" t="s">
        <v>167</v>
      </c>
    </row>
    <row r="76" spans="1:14" x14ac:dyDescent="0.2">
      <c r="A76" s="5" t="s">
        <v>71</v>
      </c>
      <c r="B76" s="43">
        <v>0</v>
      </c>
      <c r="C76" s="30">
        <v>0</v>
      </c>
      <c r="D76" s="30">
        <v>0</v>
      </c>
      <c r="E76" s="30">
        <v>709931</v>
      </c>
      <c r="F76" s="30">
        <v>8496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5" t="s">
        <v>168</v>
      </c>
    </row>
    <row r="77" spans="1:14" x14ac:dyDescent="0.2">
      <c r="A77" s="5" t="s">
        <v>72</v>
      </c>
      <c r="B77" s="43">
        <v>0</v>
      </c>
      <c r="C77" s="30">
        <v>0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0">
        <v>0</v>
      </c>
      <c r="M77" s="30">
        <v>139972000</v>
      </c>
      <c r="N77" s="5" t="s">
        <v>169</v>
      </c>
    </row>
    <row r="78" spans="1:14" x14ac:dyDescent="0.2">
      <c r="A78" s="5" t="s">
        <v>73</v>
      </c>
      <c r="B78" s="43">
        <v>18247389</v>
      </c>
      <c r="C78" s="30">
        <v>5051081</v>
      </c>
      <c r="D78" s="30">
        <v>27607719</v>
      </c>
      <c r="E78" s="30">
        <v>3055182</v>
      </c>
      <c r="F78" s="30">
        <v>1998383</v>
      </c>
      <c r="G78" s="30">
        <v>2771085</v>
      </c>
      <c r="H78" s="30">
        <v>6534695</v>
      </c>
      <c r="I78" s="30">
        <v>31965499</v>
      </c>
      <c r="J78" s="30">
        <v>8761222</v>
      </c>
      <c r="K78" s="30">
        <v>5596761</v>
      </c>
      <c r="L78" s="30">
        <v>6086861</v>
      </c>
      <c r="M78" s="30">
        <v>23708000</v>
      </c>
      <c r="N78" s="5" t="s">
        <v>170</v>
      </c>
    </row>
    <row r="79" spans="1:14" x14ac:dyDescent="0.2">
      <c r="A79" s="5" t="s">
        <v>74</v>
      </c>
      <c r="B79" s="43">
        <v>28632283</v>
      </c>
      <c r="C79" s="30">
        <v>6144076</v>
      </c>
      <c r="D79" s="30">
        <v>34478977</v>
      </c>
      <c r="E79" s="30">
        <v>8065765</v>
      </c>
      <c r="F79" s="30">
        <v>12606896</v>
      </c>
      <c r="G79" s="30">
        <v>3726876</v>
      </c>
      <c r="H79" s="30">
        <v>9149289</v>
      </c>
      <c r="I79" s="30">
        <v>41388784</v>
      </c>
      <c r="J79" s="30">
        <v>16982338</v>
      </c>
      <c r="K79" s="30">
        <v>10561342</v>
      </c>
      <c r="L79" s="30">
        <v>8593529</v>
      </c>
      <c r="M79" s="30">
        <f>+M78+M77+M74+M73+M72</f>
        <v>208011000</v>
      </c>
      <c r="N79" s="5" t="s">
        <v>171</v>
      </c>
    </row>
    <row r="80" spans="1:14" x14ac:dyDescent="0.2">
      <c r="A80" s="5" t="s">
        <v>75</v>
      </c>
      <c r="B80" s="43">
        <v>140002040</v>
      </c>
      <c r="C80" s="30">
        <v>51404658</v>
      </c>
      <c r="D80" s="30">
        <v>377962511</v>
      </c>
      <c r="E80" s="30">
        <v>68812436</v>
      </c>
      <c r="F80" s="30">
        <v>227024640</v>
      </c>
      <c r="G80" s="30">
        <v>43106381</v>
      </c>
      <c r="H80" s="30">
        <v>68750811</v>
      </c>
      <c r="I80" s="30">
        <v>236175519</v>
      </c>
      <c r="J80" s="30">
        <v>157920238</v>
      </c>
      <c r="K80" s="30">
        <v>147854714</v>
      </c>
      <c r="L80" s="30">
        <v>111551027</v>
      </c>
      <c r="M80" s="30">
        <v>1096504000</v>
      </c>
      <c r="N80" s="5" t="s">
        <v>172</v>
      </c>
    </row>
    <row r="81" spans="1:14" x14ac:dyDescent="0.2">
      <c r="A81" s="5" t="s">
        <v>76</v>
      </c>
      <c r="B81" s="43">
        <v>33319751</v>
      </c>
      <c r="C81" s="30">
        <v>14214511</v>
      </c>
      <c r="D81" s="30">
        <v>86341540</v>
      </c>
      <c r="E81" s="30">
        <v>17134106</v>
      </c>
      <c r="F81" s="30">
        <v>57467355</v>
      </c>
      <c r="G81" s="30">
        <v>15088364</v>
      </c>
      <c r="H81" s="30">
        <v>18075586</v>
      </c>
      <c r="I81" s="30">
        <v>49112718</v>
      </c>
      <c r="J81" s="30">
        <v>45959936</v>
      </c>
      <c r="K81" s="30">
        <v>32855756</v>
      </c>
      <c r="L81" s="30">
        <v>37664053</v>
      </c>
      <c r="M81" s="30">
        <v>242750000</v>
      </c>
      <c r="N81" s="5" t="s">
        <v>173</v>
      </c>
    </row>
    <row r="82" spans="1:14" x14ac:dyDescent="0.2">
      <c r="A82" s="5" t="s">
        <v>77</v>
      </c>
      <c r="B82" s="43">
        <v>4793384</v>
      </c>
      <c r="C82" s="30">
        <v>3469171</v>
      </c>
      <c r="D82" s="30">
        <v>24500876</v>
      </c>
      <c r="E82" s="30">
        <v>4540134</v>
      </c>
      <c r="F82" s="30">
        <v>15563353</v>
      </c>
      <c r="G82" s="30">
        <v>3600874</v>
      </c>
      <c r="H82" s="30">
        <v>3076229</v>
      </c>
      <c r="I82" s="30">
        <v>15319399</v>
      </c>
      <c r="J82" s="30">
        <v>7082593</v>
      </c>
      <c r="K82" s="30">
        <v>10742412</v>
      </c>
      <c r="L82" s="30">
        <v>11114769</v>
      </c>
      <c r="M82" s="30">
        <v>34145000</v>
      </c>
      <c r="N82" s="5" t="s">
        <v>174</v>
      </c>
    </row>
    <row r="83" spans="1:14" x14ac:dyDescent="0.2">
      <c r="A83" s="5" t="s">
        <v>78</v>
      </c>
      <c r="B83" s="43">
        <v>39161681</v>
      </c>
      <c r="C83" s="30">
        <v>9868312</v>
      </c>
      <c r="D83" s="30">
        <v>62746855</v>
      </c>
      <c r="E83" s="30">
        <v>13601504</v>
      </c>
      <c r="F83" s="30">
        <v>46719206</v>
      </c>
      <c r="G83" s="30">
        <v>9052186</v>
      </c>
      <c r="H83" s="30">
        <v>10702894</v>
      </c>
      <c r="I83" s="30">
        <v>43514100</v>
      </c>
      <c r="J83" s="30">
        <v>36479087</v>
      </c>
      <c r="K83" s="30">
        <v>36117086</v>
      </c>
      <c r="L83" s="30">
        <v>24702785</v>
      </c>
      <c r="M83" s="30">
        <v>194640000</v>
      </c>
      <c r="N83" s="5" t="s">
        <v>175</v>
      </c>
    </row>
    <row r="84" spans="1:14" x14ac:dyDescent="0.2">
      <c r="A84" s="5" t="s">
        <v>79</v>
      </c>
      <c r="B84" s="43">
        <v>29474218</v>
      </c>
      <c r="C84" s="30">
        <v>6304273</v>
      </c>
      <c r="D84" s="30">
        <v>6355442</v>
      </c>
      <c r="E84" s="30">
        <v>2532269</v>
      </c>
      <c r="F84" s="30">
        <v>35083130</v>
      </c>
      <c r="G84" s="30">
        <v>7046067</v>
      </c>
      <c r="H84" s="30">
        <v>7726939</v>
      </c>
      <c r="I84" s="30">
        <v>28623934</v>
      </c>
      <c r="J84" s="30">
        <v>15529472</v>
      </c>
      <c r="K84" s="30">
        <v>0</v>
      </c>
      <c r="L84" s="30">
        <v>7518884</v>
      </c>
      <c r="M84" s="30">
        <v>156451000</v>
      </c>
      <c r="N84" s="5" t="s">
        <v>176</v>
      </c>
    </row>
    <row r="85" spans="1:14" x14ac:dyDescent="0.2">
      <c r="A85" s="5" t="s">
        <v>80</v>
      </c>
      <c r="B85" s="43">
        <v>0</v>
      </c>
      <c r="C85" s="30">
        <v>0</v>
      </c>
      <c r="D85" s="30">
        <v>0</v>
      </c>
      <c r="E85" s="30">
        <v>0</v>
      </c>
      <c r="F85" s="30">
        <v>21460</v>
      </c>
      <c r="G85" s="30">
        <v>0</v>
      </c>
      <c r="H85" s="30">
        <v>-1463979</v>
      </c>
      <c r="I85" s="30">
        <v>0</v>
      </c>
      <c r="J85" s="30">
        <v>0</v>
      </c>
      <c r="K85" s="30">
        <v>6425272</v>
      </c>
      <c r="L85" s="30">
        <v>0</v>
      </c>
      <c r="M85" s="50">
        <v>0</v>
      </c>
      <c r="N85" s="5" t="s">
        <v>177</v>
      </c>
    </row>
    <row r="86" spans="1:14" x14ac:dyDescent="0.2">
      <c r="A86" s="5" t="s">
        <v>81</v>
      </c>
      <c r="B86" s="43">
        <v>0</v>
      </c>
      <c r="C86" s="30">
        <v>-516343</v>
      </c>
      <c r="D86" s="30">
        <v>0</v>
      </c>
      <c r="E86" s="30">
        <v>0</v>
      </c>
      <c r="F86" s="30">
        <v>895181</v>
      </c>
      <c r="G86" s="30">
        <v>0</v>
      </c>
      <c r="H86" s="30">
        <v>651323</v>
      </c>
      <c r="I86" s="30">
        <v>-1183572</v>
      </c>
      <c r="J86" s="30">
        <v>164741</v>
      </c>
      <c r="K86" s="30">
        <v>-160957</v>
      </c>
      <c r="L86" s="30">
        <v>363072</v>
      </c>
      <c r="M86" s="50">
        <v>0</v>
      </c>
      <c r="N86" s="5" t="s">
        <v>178</v>
      </c>
    </row>
    <row r="87" spans="1:14" x14ac:dyDescent="0.2">
      <c r="A87" s="5" t="s">
        <v>82</v>
      </c>
      <c r="B87" s="43">
        <v>2388444</v>
      </c>
      <c r="C87" s="30">
        <v>0</v>
      </c>
      <c r="D87" s="30">
        <v>0</v>
      </c>
      <c r="E87" s="30">
        <v>0</v>
      </c>
      <c r="F87" s="30">
        <v>0</v>
      </c>
      <c r="G87" s="30">
        <v>-277488</v>
      </c>
      <c r="H87" s="30">
        <v>0</v>
      </c>
      <c r="I87" s="30">
        <v>3853712</v>
      </c>
      <c r="J87" s="30">
        <v>0</v>
      </c>
      <c r="K87" s="30">
        <v>0</v>
      </c>
      <c r="L87" s="30">
        <v>0</v>
      </c>
      <c r="M87" s="50">
        <v>0</v>
      </c>
      <c r="N87" s="5" t="s">
        <v>179</v>
      </c>
    </row>
    <row r="88" spans="1:14" x14ac:dyDescent="0.2">
      <c r="A88" s="5" t="s">
        <v>37</v>
      </c>
      <c r="B88" s="43">
        <v>3520023</v>
      </c>
      <c r="C88" s="30">
        <v>32812</v>
      </c>
      <c r="D88" s="30">
        <v>453490</v>
      </c>
      <c r="E88" s="30">
        <v>606479</v>
      </c>
      <c r="F88" s="30">
        <v>-459477</v>
      </c>
      <c r="G88" s="30">
        <v>-102717</v>
      </c>
      <c r="H88" s="30">
        <v>17848</v>
      </c>
      <c r="I88" s="30">
        <v>0</v>
      </c>
      <c r="J88" s="30">
        <v>53063</v>
      </c>
      <c r="K88" s="30">
        <v>943217</v>
      </c>
      <c r="L88" s="30">
        <v>1838033</v>
      </c>
      <c r="M88" s="50">
        <v>25659000</v>
      </c>
      <c r="N88" s="5" t="s">
        <v>134</v>
      </c>
    </row>
    <row r="89" spans="1:14" x14ac:dyDescent="0.2">
      <c r="A89" s="5" t="s">
        <v>83</v>
      </c>
      <c r="B89" s="43">
        <v>112657501</v>
      </c>
      <c r="C89" s="30">
        <v>33372736</v>
      </c>
      <c r="D89" s="30">
        <v>180398203</v>
      </c>
      <c r="E89" s="30">
        <v>38414492</v>
      </c>
      <c r="F89" s="30">
        <v>155290208</v>
      </c>
      <c r="G89" s="30">
        <v>34407286</v>
      </c>
      <c r="H89" s="30">
        <v>38786840</v>
      </c>
      <c r="I89" s="30">
        <v>139240291</v>
      </c>
      <c r="J89" s="30">
        <v>105268892</v>
      </c>
      <c r="K89" s="30">
        <v>86922786</v>
      </c>
      <c r="L89" s="30">
        <v>83201596</v>
      </c>
      <c r="M89" s="50">
        <v>653645000</v>
      </c>
      <c r="N89" s="5" t="s">
        <v>180</v>
      </c>
    </row>
    <row r="90" spans="1:14" x14ac:dyDescent="0.2">
      <c r="A90" s="5" t="s">
        <v>84</v>
      </c>
      <c r="B90" s="43">
        <v>27344539</v>
      </c>
      <c r="C90" s="30">
        <v>18031922</v>
      </c>
      <c r="D90" s="30">
        <v>197564308</v>
      </c>
      <c r="E90" s="30">
        <v>30397944</v>
      </c>
      <c r="F90" s="30">
        <v>71734432</v>
      </c>
      <c r="G90" s="30">
        <v>8699095</v>
      </c>
      <c r="H90" s="30">
        <v>29963971</v>
      </c>
      <c r="I90" s="30">
        <v>96935228</v>
      </c>
      <c r="J90" s="30">
        <v>52651346</v>
      </c>
      <c r="K90" s="30">
        <v>60931928</v>
      </c>
      <c r="L90" s="30">
        <v>28349431</v>
      </c>
      <c r="M90" s="30">
        <v>442859000</v>
      </c>
      <c r="N90" s="5" t="s">
        <v>181</v>
      </c>
    </row>
    <row r="91" spans="1:14" x14ac:dyDescent="0.2">
      <c r="A91" s="5" t="s">
        <v>85</v>
      </c>
      <c r="B91" s="43">
        <v>8610164</v>
      </c>
      <c r="C91" s="30">
        <v>6691739</v>
      </c>
      <c r="D91" s="30">
        <v>65181760</v>
      </c>
      <c r="E91" s="30">
        <v>10916322</v>
      </c>
      <c r="F91" s="30">
        <v>27934009</v>
      </c>
      <c r="G91" s="30">
        <v>2029263</v>
      </c>
      <c r="H91" s="30">
        <v>9570577</v>
      </c>
      <c r="I91" s="30">
        <v>6085101</v>
      </c>
      <c r="J91" s="30">
        <v>17671850</v>
      </c>
      <c r="K91" s="30">
        <v>20372255</v>
      </c>
      <c r="L91" s="30">
        <v>11449589</v>
      </c>
      <c r="M91" s="30">
        <v>115324000</v>
      </c>
      <c r="N91" s="5" t="s">
        <v>182</v>
      </c>
    </row>
    <row r="92" spans="1:14" x14ac:dyDescent="0.2">
      <c r="A92" s="5" t="s">
        <v>86</v>
      </c>
      <c r="B92" s="43">
        <v>18734375</v>
      </c>
      <c r="C92" s="30">
        <v>11340183</v>
      </c>
      <c r="D92" s="30">
        <v>132382548</v>
      </c>
      <c r="E92" s="30">
        <v>19481622</v>
      </c>
      <c r="F92" s="30">
        <v>43800423</v>
      </c>
      <c r="G92" s="30">
        <v>6669832</v>
      </c>
      <c r="H92" s="30">
        <v>20393394</v>
      </c>
      <c r="I92" s="30">
        <v>90850127</v>
      </c>
      <c r="J92" s="30">
        <v>34979496</v>
      </c>
      <c r="K92" s="30">
        <v>40559673</v>
      </c>
      <c r="L92" s="30">
        <v>16899842</v>
      </c>
      <c r="M92" s="30">
        <v>327535000</v>
      </c>
      <c r="N92" s="5" t="s">
        <v>183</v>
      </c>
    </row>
    <row r="93" spans="1:14" x14ac:dyDescent="0.2">
      <c r="A93" s="5" t="s">
        <v>87</v>
      </c>
      <c r="B93" s="43">
        <v>0</v>
      </c>
      <c r="C93" s="30">
        <v>0</v>
      </c>
      <c r="D93" s="30">
        <v>0</v>
      </c>
      <c r="E93" s="30">
        <v>0</v>
      </c>
      <c r="F93" s="30">
        <v>0</v>
      </c>
      <c r="G93" s="30">
        <v>0</v>
      </c>
      <c r="H93" s="30">
        <v>-143374</v>
      </c>
      <c r="I93" s="30">
        <v>0</v>
      </c>
      <c r="J93" s="30">
        <v>0</v>
      </c>
      <c r="K93" s="30">
        <v>0</v>
      </c>
      <c r="L93" s="30">
        <v>0</v>
      </c>
      <c r="M93" s="30">
        <v>0</v>
      </c>
      <c r="N93" s="5" t="s">
        <v>184</v>
      </c>
    </row>
    <row r="94" spans="1:14" x14ac:dyDescent="0.2">
      <c r="A94" s="5" t="s">
        <v>88</v>
      </c>
      <c r="B94" s="43">
        <v>18734375</v>
      </c>
      <c r="C94" s="30">
        <v>11340183</v>
      </c>
      <c r="D94" s="30">
        <v>132382548</v>
      </c>
      <c r="E94" s="30">
        <v>19481622</v>
      </c>
      <c r="F94" s="30">
        <v>43800423</v>
      </c>
      <c r="G94" s="30">
        <v>6669832</v>
      </c>
      <c r="H94" s="30">
        <v>20250020</v>
      </c>
      <c r="I94" s="30">
        <v>90850127</v>
      </c>
      <c r="J94" s="30">
        <v>34979496</v>
      </c>
      <c r="K94" s="30">
        <v>40559673</v>
      </c>
      <c r="L94" s="30">
        <v>16899842</v>
      </c>
      <c r="M94" s="30">
        <v>327535000</v>
      </c>
      <c r="N94" s="5" t="s">
        <v>185</v>
      </c>
    </row>
    <row r="95" spans="1:14" x14ac:dyDescent="0.2">
      <c r="A95" s="5" t="s">
        <v>89</v>
      </c>
      <c r="B95" s="43">
        <v>18682115</v>
      </c>
      <c r="C95" s="30">
        <v>11340183</v>
      </c>
      <c r="D95" s="30">
        <v>129500828</v>
      </c>
      <c r="E95" s="30">
        <v>18059241</v>
      </c>
      <c r="F95" s="30">
        <v>34327652</v>
      </c>
      <c r="G95" s="30">
        <v>6669832</v>
      </c>
      <c r="H95" s="30">
        <v>19826223</v>
      </c>
      <c r="I95" s="30">
        <v>86820143</v>
      </c>
      <c r="J95" s="30">
        <v>34613824</v>
      </c>
      <c r="K95" s="30">
        <v>40139436</v>
      </c>
      <c r="L95" s="30">
        <v>16899842</v>
      </c>
      <c r="M95" s="30">
        <v>327535000</v>
      </c>
      <c r="N95" s="5" t="s">
        <v>186</v>
      </c>
    </row>
    <row r="96" spans="1:14" x14ac:dyDescent="0.2">
      <c r="A96" s="5" t="s">
        <v>90</v>
      </c>
      <c r="B96" s="43">
        <v>52260</v>
      </c>
      <c r="C96" s="30">
        <v>0</v>
      </c>
      <c r="D96" s="30">
        <v>2881720</v>
      </c>
      <c r="E96" s="30">
        <v>1422381</v>
      </c>
      <c r="F96" s="30">
        <v>9472771</v>
      </c>
      <c r="G96" s="30">
        <v>0</v>
      </c>
      <c r="H96" s="30">
        <v>423797</v>
      </c>
      <c r="I96" s="30">
        <v>4029984</v>
      </c>
      <c r="J96" s="30">
        <v>365672</v>
      </c>
      <c r="K96" s="30">
        <v>420237</v>
      </c>
      <c r="L96" s="30">
        <v>0</v>
      </c>
      <c r="M96" s="30">
        <v>0</v>
      </c>
      <c r="N96" s="5" t="s">
        <v>187</v>
      </c>
    </row>
    <row r="97" spans="1:14" x14ac:dyDescent="0.2">
      <c r="A97" s="11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11"/>
    </row>
    <row r="98" spans="1:14" s="11" customFormat="1" x14ac:dyDescent="0.2">
      <c r="A98" s="12" t="s">
        <v>196</v>
      </c>
      <c r="B98" s="47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12" t="s">
        <v>197</v>
      </c>
    </row>
    <row r="99" spans="1:14" x14ac:dyDescent="0.2">
      <c r="A99" s="5" t="s">
        <v>91</v>
      </c>
      <c r="B99" s="43">
        <v>271973698</v>
      </c>
      <c r="C99" s="30">
        <v>-318884</v>
      </c>
      <c r="D99" s="30">
        <v>-59161940</v>
      </c>
      <c r="E99" s="30">
        <v>113528429</v>
      </c>
      <c r="F99" s="30">
        <v>-323310114</v>
      </c>
      <c r="G99" s="30">
        <v>74144582</v>
      </c>
      <c r="H99" s="30">
        <v>45711505</v>
      </c>
      <c r="I99" s="30">
        <v>474541798</v>
      </c>
      <c r="J99" s="30">
        <v>-135323656</v>
      </c>
      <c r="K99" s="30">
        <v>152179642</v>
      </c>
      <c r="L99" s="30">
        <v>-58449215</v>
      </c>
      <c r="M99" s="30">
        <v>364295000</v>
      </c>
      <c r="N99" s="5" t="s">
        <v>188</v>
      </c>
    </row>
    <row r="100" spans="1:14" x14ac:dyDescent="0.2">
      <c r="A100" s="5" t="s">
        <v>92</v>
      </c>
      <c r="B100" s="43">
        <v>-152213095</v>
      </c>
      <c r="C100" s="30">
        <v>-17977818</v>
      </c>
      <c r="D100" s="30">
        <v>-271935630</v>
      </c>
      <c r="E100" s="30">
        <v>-243277</v>
      </c>
      <c r="F100" s="30">
        <v>-253053906</v>
      </c>
      <c r="G100" s="30">
        <v>-17865617</v>
      </c>
      <c r="H100" s="30">
        <v>-74250613</v>
      </c>
      <c r="I100" s="30">
        <v>-318496533</v>
      </c>
      <c r="J100" s="30">
        <v>8656197</v>
      </c>
      <c r="K100" s="30">
        <v>144007340</v>
      </c>
      <c r="L100" s="30">
        <v>-23545525</v>
      </c>
      <c r="M100" s="30">
        <v>489512000</v>
      </c>
      <c r="N100" s="5" t="s">
        <v>189</v>
      </c>
    </row>
    <row r="101" spans="1:14" x14ac:dyDescent="0.2">
      <c r="A101" s="5" t="s">
        <v>93</v>
      </c>
      <c r="B101" s="43">
        <v>47452928</v>
      </c>
      <c r="C101" s="30">
        <v>3730210</v>
      </c>
      <c r="D101" s="30">
        <v>-31836991</v>
      </c>
      <c r="E101" s="30">
        <v>49167408</v>
      </c>
      <c r="F101" s="30">
        <v>32908924</v>
      </c>
      <c r="G101" s="30">
        <v>14683718</v>
      </c>
      <c r="H101" s="30">
        <v>14594381</v>
      </c>
      <c r="I101" s="30">
        <v>340197371</v>
      </c>
      <c r="J101" s="30">
        <v>-43981444</v>
      </c>
      <c r="K101" s="30">
        <v>-35719120</v>
      </c>
      <c r="L101" s="30">
        <v>-14942134</v>
      </c>
      <c r="M101" s="30">
        <v>-160867000</v>
      </c>
      <c r="N101" s="5" t="s">
        <v>190</v>
      </c>
    </row>
    <row r="102" spans="1:14" x14ac:dyDescent="0.2">
      <c r="A102" s="5" t="s">
        <v>94</v>
      </c>
      <c r="B102" s="43">
        <v>-22076</v>
      </c>
      <c r="C102" s="30">
        <v>-353788</v>
      </c>
      <c r="D102" s="30">
        <v>11663536</v>
      </c>
      <c r="E102" s="30">
        <v>56025</v>
      </c>
      <c r="F102" s="30">
        <v>1521470</v>
      </c>
      <c r="G102" s="30">
        <v>-84432</v>
      </c>
      <c r="H102" s="30">
        <v>21616</v>
      </c>
      <c r="I102" s="30">
        <v>5120250</v>
      </c>
      <c r="J102" s="30">
        <v>4632432</v>
      </c>
      <c r="K102" s="30">
        <v>4106128</v>
      </c>
      <c r="L102" s="30">
        <v>-297594</v>
      </c>
      <c r="M102" s="30">
        <v>-4738000</v>
      </c>
      <c r="N102" s="5" t="s">
        <v>191</v>
      </c>
    </row>
    <row r="103" spans="1:14" x14ac:dyDescent="0.2">
      <c r="A103" s="5" t="s">
        <v>95</v>
      </c>
      <c r="B103" s="43">
        <v>327469080</v>
      </c>
      <c r="C103" s="30">
        <v>75506558</v>
      </c>
      <c r="D103" s="30">
        <v>653346160</v>
      </c>
      <c r="E103" s="30">
        <v>52749589</v>
      </c>
      <c r="F103" s="30">
        <v>1205726235</v>
      </c>
      <c r="G103" s="30">
        <v>-31559716</v>
      </c>
      <c r="H103" s="30">
        <v>132932008</v>
      </c>
      <c r="I103" s="30">
        <v>305786594</v>
      </c>
      <c r="J103" s="30">
        <v>419435514</v>
      </c>
      <c r="K103" s="30">
        <v>365192576</v>
      </c>
      <c r="L103" s="30">
        <v>289949087</v>
      </c>
      <c r="M103" s="30">
        <v>6406234000</v>
      </c>
      <c r="N103" s="5" t="s">
        <v>192</v>
      </c>
    </row>
    <row r="104" spans="1:14" x14ac:dyDescent="0.2">
      <c r="A104" s="5" t="s">
        <v>96</v>
      </c>
      <c r="B104" s="43">
        <v>494660535</v>
      </c>
      <c r="C104" s="30">
        <v>60586278</v>
      </c>
      <c r="D104" s="30">
        <v>302075135</v>
      </c>
      <c r="E104" s="30">
        <v>215258174</v>
      </c>
      <c r="F104" s="30">
        <v>663792609</v>
      </c>
      <c r="G104" s="30">
        <v>39318535</v>
      </c>
      <c r="H104" s="30">
        <v>119008897</v>
      </c>
      <c r="I104" s="30">
        <v>807149480</v>
      </c>
      <c r="J104" s="30">
        <v>253419043</v>
      </c>
      <c r="K104" s="30">
        <v>629766566</v>
      </c>
      <c r="L104" s="30">
        <v>192714619</v>
      </c>
      <c r="M104" s="30">
        <v>7094436000</v>
      </c>
      <c r="N104" s="5" t="s">
        <v>193</v>
      </c>
    </row>
    <row r="105" spans="1:14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</row>
    <row r="106" spans="1:14" x14ac:dyDescent="0.2"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</row>
    <row r="109" spans="1:14" x14ac:dyDescent="0.2">
      <c r="A109" s="6"/>
    </row>
    <row r="110" spans="1:14" x14ac:dyDescent="0.2">
      <c r="A110" s="6"/>
    </row>
    <row r="111" spans="1:14" x14ac:dyDescent="0.2">
      <c r="A111" s="6"/>
    </row>
    <row r="112" spans="1:14" x14ac:dyDescent="0.2">
      <c r="A112" s="6"/>
    </row>
    <row r="113" spans="1:1" x14ac:dyDescent="0.2">
      <c r="A113" s="6"/>
    </row>
    <row r="114" spans="1:1" x14ac:dyDescent="0.2">
      <c r="A114" s="6"/>
    </row>
    <row r="115" spans="1:1" x14ac:dyDescent="0.2">
      <c r="A115" s="6"/>
    </row>
    <row r="116" spans="1:1" x14ac:dyDescent="0.2">
      <c r="A116" s="6"/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43DC9-CE69-4FD8-9B2A-12327AE87E53}">
  <dimension ref="B1:O41"/>
  <sheetViews>
    <sheetView workbookViewId="0"/>
  </sheetViews>
  <sheetFormatPr defaultRowHeight="12.75" x14ac:dyDescent="0.2"/>
  <cols>
    <col min="2" max="2" width="43.7109375" bestFit="1" customWidth="1"/>
    <col min="3" max="14" width="15.7109375" customWidth="1"/>
    <col min="15" max="15" width="34.5703125" bestFit="1" customWidth="1"/>
  </cols>
  <sheetData>
    <row r="1" spans="2:15" x14ac:dyDescent="0.2"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3" spans="2:15" ht="51" x14ac:dyDescent="0.2">
      <c r="B3" s="14"/>
      <c r="C3" s="15" t="s">
        <v>9</v>
      </c>
      <c r="D3" s="15" t="s">
        <v>99</v>
      </c>
      <c r="E3" s="15" t="s">
        <v>10</v>
      </c>
      <c r="F3" s="15" t="s">
        <v>2</v>
      </c>
      <c r="G3" s="15" t="s">
        <v>3</v>
      </c>
      <c r="H3" s="15" t="s">
        <v>1</v>
      </c>
      <c r="I3" s="15" t="s">
        <v>7</v>
      </c>
      <c r="J3" s="15" t="s">
        <v>6</v>
      </c>
      <c r="K3" s="15" t="s">
        <v>5</v>
      </c>
      <c r="L3" s="15" t="s">
        <v>4</v>
      </c>
      <c r="M3" s="15" t="s">
        <v>8</v>
      </c>
      <c r="N3" s="16" t="s">
        <v>0</v>
      </c>
      <c r="O3" s="14"/>
    </row>
    <row r="4" spans="2:15" ht="30" x14ac:dyDescent="0.2">
      <c r="B4" s="17" t="s">
        <v>211</v>
      </c>
      <c r="C4" s="15" t="s">
        <v>97</v>
      </c>
      <c r="D4" s="15" t="s">
        <v>98</v>
      </c>
      <c r="E4" s="15" t="s">
        <v>100</v>
      </c>
      <c r="F4" s="15" t="s">
        <v>101</v>
      </c>
      <c r="G4" s="15" t="s">
        <v>102</v>
      </c>
      <c r="H4" s="15" t="s">
        <v>103</v>
      </c>
      <c r="I4" s="15" t="s">
        <v>104</v>
      </c>
      <c r="J4" s="15" t="s">
        <v>105</v>
      </c>
      <c r="K4" s="15" t="s">
        <v>106</v>
      </c>
      <c r="L4" s="15" t="s">
        <v>107</v>
      </c>
      <c r="M4" s="15" t="s">
        <v>246</v>
      </c>
      <c r="N4" s="16" t="s">
        <v>108</v>
      </c>
      <c r="O4" s="17" t="s">
        <v>212</v>
      </c>
    </row>
    <row r="5" spans="2:15" ht="15" x14ac:dyDescent="0.2">
      <c r="B5" s="18"/>
      <c r="C5" s="15">
        <v>111002</v>
      </c>
      <c r="D5" s="15">
        <v>111003</v>
      </c>
      <c r="E5" s="15">
        <v>111004</v>
      </c>
      <c r="F5" s="15">
        <v>111005</v>
      </c>
      <c r="G5" s="15">
        <v>111007</v>
      </c>
      <c r="H5" s="15">
        <v>111009</v>
      </c>
      <c r="I5" s="15">
        <v>111014</v>
      </c>
      <c r="J5" s="15">
        <v>111017</v>
      </c>
      <c r="K5" s="15">
        <v>111021</v>
      </c>
      <c r="L5" s="15">
        <v>111022</v>
      </c>
      <c r="M5" s="15">
        <v>111033</v>
      </c>
      <c r="N5" s="16">
        <v>113023</v>
      </c>
      <c r="O5" s="18"/>
    </row>
    <row r="6" spans="2:15" ht="14.25" x14ac:dyDescent="0.2">
      <c r="B6" s="19" t="s">
        <v>213</v>
      </c>
      <c r="C6" s="27">
        <v>1</v>
      </c>
      <c r="D6" s="27">
        <v>1</v>
      </c>
      <c r="E6" s="27">
        <v>1</v>
      </c>
      <c r="F6" s="27">
        <v>1</v>
      </c>
      <c r="G6" s="27">
        <v>1</v>
      </c>
      <c r="H6" s="27">
        <v>1</v>
      </c>
      <c r="I6" s="27">
        <v>1</v>
      </c>
      <c r="J6" s="27">
        <v>1</v>
      </c>
      <c r="K6" s="27">
        <v>1</v>
      </c>
      <c r="L6" s="27">
        <v>1</v>
      </c>
      <c r="M6" s="27">
        <v>1</v>
      </c>
      <c r="N6" s="27">
        <v>1</v>
      </c>
      <c r="O6" s="20" t="s">
        <v>214</v>
      </c>
    </row>
    <row r="7" spans="2:15" ht="14.25" x14ac:dyDescent="0.2">
      <c r="B7" s="19" t="s">
        <v>200</v>
      </c>
      <c r="C7" s="27">
        <v>1.65</v>
      </c>
      <c r="D7" s="27">
        <v>1</v>
      </c>
      <c r="E7" s="27">
        <v>3.65</v>
      </c>
      <c r="F7" s="27">
        <v>1.27</v>
      </c>
      <c r="G7" s="27">
        <v>1.95</v>
      </c>
      <c r="H7" s="27">
        <v>0.8</v>
      </c>
      <c r="I7" s="27">
        <v>1.55</v>
      </c>
      <c r="J7" s="27">
        <v>2.44</v>
      </c>
      <c r="K7" s="27">
        <v>1.34</v>
      </c>
      <c r="L7" s="27">
        <v>2.16</v>
      </c>
      <c r="M7" s="27">
        <v>1.07</v>
      </c>
      <c r="N7" s="27">
        <v>4.88</v>
      </c>
      <c r="O7" s="21" t="s">
        <v>215</v>
      </c>
    </row>
    <row r="8" spans="2:15" ht="14.25" x14ac:dyDescent="0.2">
      <c r="B8" s="19" t="s">
        <v>201</v>
      </c>
      <c r="C8" s="51">
        <v>9732751.8499999996</v>
      </c>
      <c r="D8" s="51">
        <v>739184</v>
      </c>
      <c r="E8" s="51">
        <v>4191069.87</v>
      </c>
      <c r="F8" s="51">
        <v>1536501.65</v>
      </c>
      <c r="G8" s="51">
        <v>29877435.289999999</v>
      </c>
      <c r="H8" s="51">
        <v>885807.9</v>
      </c>
      <c r="I8" s="51">
        <v>4514369.71</v>
      </c>
      <c r="J8" s="51">
        <v>78904001.299999997</v>
      </c>
      <c r="K8" s="51">
        <v>36707288.960000001</v>
      </c>
      <c r="L8" s="51">
        <v>10822487.57</v>
      </c>
      <c r="M8" s="51">
        <v>32678863.48</v>
      </c>
      <c r="N8" s="51">
        <v>204435362.34</v>
      </c>
      <c r="O8" s="21" t="s">
        <v>216</v>
      </c>
    </row>
    <row r="9" spans="2:15" ht="14.25" x14ac:dyDescent="0.2">
      <c r="B9" s="19" t="s">
        <v>202</v>
      </c>
      <c r="C9" s="51">
        <v>6695634</v>
      </c>
      <c r="D9" s="51">
        <v>804375</v>
      </c>
      <c r="E9" s="51">
        <v>1165028</v>
      </c>
      <c r="F9" s="51">
        <v>1194307</v>
      </c>
      <c r="G9" s="51">
        <v>17553177</v>
      </c>
      <c r="H9" s="51">
        <v>1046514</v>
      </c>
      <c r="I9" s="51">
        <v>3082853</v>
      </c>
      <c r="J9" s="51">
        <v>32235953</v>
      </c>
      <c r="K9" s="51">
        <v>27720278</v>
      </c>
      <c r="L9" s="51">
        <v>5020638</v>
      </c>
      <c r="M9" s="51">
        <v>31497632</v>
      </c>
      <c r="N9" s="51">
        <v>42498450</v>
      </c>
      <c r="O9" s="21" t="s">
        <v>207</v>
      </c>
    </row>
    <row r="10" spans="2:15" ht="14.25" x14ac:dyDescent="0.2">
      <c r="B10" s="19" t="s">
        <v>203</v>
      </c>
      <c r="C10" s="51">
        <v>3764</v>
      </c>
      <c r="D10" s="51">
        <v>778</v>
      </c>
      <c r="E10" s="51">
        <v>2124</v>
      </c>
      <c r="F10" s="51">
        <v>1295</v>
      </c>
      <c r="G10" s="51">
        <v>1997</v>
      </c>
      <c r="H10" s="51">
        <v>1351</v>
      </c>
      <c r="I10" s="51">
        <v>917</v>
      </c>
      <c r="J10" s="51">
        <v>20097</v>
      </c>
      <c r="K10" s="51">
        <v>6562</v>
      </c>
      <c r="L10" s="51">
        <v>4422</v>
      </c>
      <c r="M10" s="51">
        <v>11026</v>
      </c>
      <c r="N10" s="51">
        <v>23517</v>
      </c>
      <c r="O10" s="21" t="s">
        <v>208</v>
      </c>
    </row>
    <row r="11" spans="2:15" ht="14.25" x14ac:dyDescent="0.2">
      <c r="B11" s="19" t="s">
        <v>204</v>
      </c>
      <c r="C11" s="51">
        <v>150000000</v>
      </c>
      <c r="D11" s="51">
        <v>120000000</v>
      </c>
      <c r="E11" s="51">
        <v>315000000</v>
      </c>
      <c r="F11" s="51">
        <v>150000000</v>
      </c>
      <c r="G11" s="51">
        <v>160000000</v>
      </c>
      <c r="H11" s="51">
        <v>110000000</v>
      </c>
      <c r="I11" s="51">
        <v>100000000</v>
      </c>
      <c r="J11" s="51">
        <v>263037122</v>
      </c>
      <c r="K11" s="51">
        <v>190000000</v>
      </c>
      <c r="L11" s="51">
        <v>200000000</v>
      </c>
      <c r="M11" s="51">
        <v>200655000</v>
      </c>
      <c r="N11" s="51">
        <v>640800000</v>
      </c>
      <c r="O11" s="21" t="s">
        <v>209</v>
      </c>
    </row>
    <row r="12" spans="2:15" ht="14.25" x14ac:dyDescent="0.2">
      <c r="B12" s="19" t="s">
        <v>205</v>
      </c>
      <c r="C12" s="51">
        <v>247500000</v>
      </c>
      <c r="D12" s="51">
        <v>120000000</v>
      </c>
      <c r="E12" s="51">
        <v>1149750000</v>
      </c>
      <c r="F12" s="51">
        <v>190500000</v>
      </c>
      <c r="G12" s="51">
        <v>312000000</v>
      </c>
      <c r="H12" s="51">
        <v>88000000</v>
      </c>
      <c r="I12" s="51">
        <v>155000000</v>
      </c>
      <c r="J12" s="51">
        <v>641810577.67999995</v>
      </c>
      <c r="K12" s="51">
        <v>254600000.00000003</v>
      </c>
      <c r="L12" s="51">
        <v>432000000</v>
      </c>
      <c r="M12" s="51">
        <v>214700850</v>
      </c>
      <c r="N12" s="51">
        <v>3127104000</v>
      </c>
      <c r="O12" s="21" t="s">
        <v>217</v>
      </c>
    </row>
    <row r="13" spans="2:15" ht="14.25" x14ac:dyDescent="0.2">
      <c r="B13" s="19" t="s">
        <v>206</v>
      </c>
      <c r="C13" s="52">
        <v>44926</v>
      </c>
      <c r="D13" s="52">
        <v>44926</v>
      </c>
      <c r="E13" s="52">
        <v>44926</v>
      </c>
      <c r="F13" s="52">
        <v>44926</v>
      </c>
      <c r="G13" s="52">
        <v>44926</v>
      </c>
      <c r="H13" s="52">
        <v>44926</v>
      </c>
      <c r="I13" s="52">
        <v>44926</v>
      </c>
      <c r="J13" s="52">
        <v>44926</v>
      </c>
      <c r="K13" s="52">
        <v>44926</v>
      </c>
      <c r="L13" s="52">
        <v>44926</v>
      </c>
      <c r="M13" s="52">
        <v>44926</v>
      </c>
      <c r="N13" s="52">
        <v>44926</v>
      </c>
      <c r="O13" s="21" t="s">
        <v>210</v>
      </c>
    </row>
    <row r="16" spans="2:15" ht="15" x14ac:dyDescent="0.2">
      <c r="B16" s="22" t="s">
        <v>218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4" t="s">
        <v>219</v>
      </c>
    </row>
    <row r="17" spans="2:15" ht="14.25" x14ac:dyDescent="0.2">
      <c r="B17" s="25" t="s">
        <v>220</v>
      </c>
      <c r="C17" s="26">
        <f>+C9*100/C11</f>
        <v>4.4637560000000001</v>
      </c>
      <c r="D17" s="26">
        <f t="shared" ref="D17:H17" si="0">+D9*100/D11</f>
        <v>0.67031249999999998</v>
      </c>
      <c r="E17" s="26">
        <f t="shared" si="0"/>
        <v>0.36985015873015875</v>
      </c>
      <c r="F17" s="26">
        <f t="shared" si="0"/>
        <v>0.79620466666666667</v>
      </c>
      <c r="G17" s="26">
        <f t="shared" si="0"/>
        <v>10.970735625</v>
      </c>
      <c r="H17" s="26">
        <f t="shared" si="0"/>
        <v>0.95137636363636369</v>
      </c>
      <c r="I17" s="26">
        <f>+I9*100/I11</f>
        <v>3.0828530000000001</v>
      </c>
      <c r="J17" s="26">
        <f t="shared" ref="J17:L17" si="1">+J9*100/J11</f>
        <v>12.255286537084299</v>
      </c>
      <c r="K17" s="26">
        <f t="shared" si="1"/>
        <v>14.58962</v>
      </c>
      <c r="L17" s="26">
        <f t="shared" si="1"/>
        <v>2.510319</v>
      </c>
      <c r="M17" s="26">
        <f>+M9*100/M11</f>
        <v>15.69740699210087</v>
      </c>
      <c r="N17" s="26">
        <f>+N9*100/N11</f>
        <v>6.6320926966292131</v>
      </c>
      <c r="O17" s="54" t="s">
        <v>254</v>
      </c>
    </row>
    <row r="18" spans="2:15" ht="14.25" x14ac:dyDescent="0.2">
      <c r="B18" s="19" t="s">
        <v>221</v>
      </c>
      <c r="C18" s="27">
        <f>'Annual Financial Data'!B95/'Financial Ratios'!C11</f>
        <v>0.12454743333333333</v>
      </c>
      <c r="D18" s="27">
        <f>'Annual Financial Data'!C95/'Financial Ratios'!D11</f>
        <v>9.4501525000000003E-2</v>
      </c>
      <c r="E18" s="27">
        <f>'Annual Financial Data'!D95/'Financial Ratios'!E11</f>
        <v>0.41111373968253967</v>
      </c>
      <c r="F18" s="27">
        <f>'Annual Financial Data'!E95/'Financial Ratios'!F11</f>
        <v>0.12039494000000001</v>
      </c>
      <c r="G18" s="27">
        <f>'Annual Financial Data'!F95/'Financial Ratios'!G11</f>
        <v>0.214547825</v>
      </c>
      <c r="H18" s="27">
        <f>'Annual Financial Data'!G95/'Financial Ratios'!H11</f>
        <v>6.0634836363636362E-2</v>
      </c>
      <c r="I18" s="27">
        <f>'Annual Financial Data'!H95/'Financial Ratios'!I11</f>
        <v>0.19826223000000001</v>
      </c>
      <c r="J18" s="27">
        <f>'Annual Financial Data'!I95/'Financial Ratios'!J11</f>
        <v>0.33006802363052012</v>
      </c>
      <c r="K18" s="27">
        <f>'Annual Financial Data'!J95/'Financial Ratios'!K11</f>
        <v>0.18217802105263159</v>
      </c>
      <c r="L18" s="27">
        <f>'Annual Financial Data'!K95/'Financial Ratios'!L11</f>
        <v>0.20069718</v>
      </c>
      <c r="M18" s="27">
        <f>'Annual Financial Data'!L95/'Financial Ratios'!M11</f>
        <v>8.4223378435623331E-2</v>
      </c>
      <c r="N18" s="27">
        <f>'Annual Financial Data'!M95/'Financial Ratios'!N11</f>
        <v>0.51113451935081144</v>
      </c>
      <c r="O18" s="53" t="s">
        <v>255</v>
      </c>
    </row>
    <row r="19" spans="2:15" ht="14.25" x14ac:dyDescent="0.2">
      <c r="B19" s="19" t="s">
        <v>222</v>
      </c>
      <c r="C19" s="27">
        <f>'Annual Financial Data'!B61/'Financial Ratios'!C11</f>
        <v>3.17222472</v>
      </c>
      <c r="D19" s="27">
        <f>'Annual Financial Data'!C61/'Financial Ratios'!D11</f>
        <v>1.3509676333333334</v>
      </c>
      <c r="E19" s="27">
        <f>'Annual Financial Data'!D61/'Financial Ratios'!E11</f>
        <v>3.8123525746031746</v>
      </c>
      <c r="F19" s="27">
        <f>'Annual Financial Data'!E61/'Financial Ratios'!F11</f>
        <v>1.4269577333333334</v>
      </c>
      <c r="G19" s="27">
        <f>'Annual Financial Data'!F61/'Financial Ratios'!G11</f>
        <v>2.8315416249999998</v>
      </c>
      <c r="H19" s="27">
        <f>'Annual Financial Data'!G61/'Financial Ratios'!H11</f>
        <v>1.4888364636363636</v>
      </c>
      <c r="I19" s="27">
        <f>'Annual Financial Data'!H61/'Financial Ratios'!I11</f>
        <v>1.9199177700000001</v>
      </c>
      <c r="J19" s="27">
        <f>'Annual Financial Data'!I61/'Financial Ratios'!J11</f>
        <v>2.3469991509411359</v>
      </c>
      <c r="K19" s="27">
        <f>'Annual Financial Data'!J61/'Financial Ratios'!K11</f>
        <v>2.112810005263158</v>
      </c>
      <c r="L19" s="27">
        <f>'Annual Financial Data'!K61/'Financial Ratios'!L11</f>
        <v>2.6459593099999998</v>
      </c>
      <c r="M19" s="27">
        <f>'Annual Financial Data'!L61/'Financial Ratios'!M11</f>
        <v>1.6463473524208219</v>
      </c>
      <c r="N19" s="27">
        <f>'Annual Financial Data'!M61/'Financial Ratios'!N11</f>
        <v>6.1326076779026213</v>
      </c>
      <c r="O19" s="53" t="s">
        <v>256</v>
      </c>
    </row>
    <row r="20" spans="2:15" ht="14.25" x14ac:dyDescent="0.2">
      <c r="B20" s="19" t="s">
        <v>223</v>
      </c>
      <c r="C20" s="27">
        <f>+C12/'Annual Financial Data'!B95</f>
        <v>13.247964697787161</v>
      </c>
      <c r="D20" s="27">
        <f>+D12/'Annual Financial Data'!C95</f>
        <v>10.58183981687068</v>
      </c>
      <c r="E20" s="27">
        <f>+E12/'Annual Financial Data'!D95</f>
        <v>8.878321611966836</v>
      </c>
      <c r="F20" s="27">
        <f>+F12/'Annual Financial Data'!E95</f>
        <v>10.548616079712319</v>
      </c>
      <c r="G20" s="27">
        <f>+G12/'Annual Financial Data'!F95</f>
        <v>9.0888826302480581</v>
      </c>
      <c r="H20" s="27">
        <f>+H12/'Annual Financial Data'!G95</f>
        <v>13.193735614330317</v>
      </c>
      <c r="I20" s="27">
        <f>+I12/'Annual Financial Data'!H95</f>
        <v>7.8179288107472615</v>
      </c>
      <c r="J20" s="27">
        <f>+J12/'Annual Financial Data'!I95</f>
        <v>7.3924155789515336</v>
      </c>
      <c r="K20" s="27">
        <f>+K12/'Annual Financial Data'!J95</f>
        <v>7.3554427271601091</v>
      </c>
      <c r="L20" s="27">
        <f>+L12/'Annual Financial Data'!K95</f>
        <v>10.7624830603001</v>
      </c>
      <c r="M20" s="27">
        <f>+M12/'Annual Financial Data'!L95</f>
        <v>12.704311081724907</v>
      </c>
      <c r="N20" s="27">
        <f>+N12/'Annual Financial Data'!M95</f>
        <v>9.5473888286747979</v>
      </c>
      <c r="O20" s="53" t="s">
        <v>257</v>
      </c>
    </row>
    <row r="21" spans="2:15" ht="14.25" x14ac:dyDescent="0.2">
      <c r="B21" s="19" t="s">
        <v>224</v>
      </c>
      <c r="C21" s="27">
        <f>+C12/'Annual Financial Data'!B61</f>
        <v>0.5201396955257318</v>
      </c>
      <c r="D21" s="27">
        <f>+D12/'Annual Financial Data'!C61</f>
        <v>0.74021018366859959</v>
      </c>
      <c r="E21" s="27">
        <f>+E12/'Annual Financial Data'!D61</f>
        <v>0.95741407138344914</v>
      </c>
      <c r="F21" s="27">
        <f>+F12/'Annual Financial Data'!E61</f>
        <v>0.89000533816325134</v>
      </c>
      <c r="G21" s="27">
        <f>+G12/'Annual Financial Data'!F61</f>
        <v>0.68867078724297404</v>
      </c>
      <c r="H21" s="27">
        <f>+H12/'Annual Financial Data'!G61</f>
        <v>0.53733235284019321</v>
      </c>
      <c r="I21" s="27">
        <f>+I12/'Annual Financial Data'!H61</f>
        <v>0.80732624293591493</v>
      </c>
      <c r="J21" s="27">
        <f>+J12/'Annual Financial Data'!I61</f>
        <v>1.039625429357983</v>
      </c>
      <c r="K21" s="27">
        <f>+K12/'Annual Financial Data'!J61</f>
        <v>0.63422645512940878</v>
      </c>
      <c r="L21" s="27">
        <f>+L12/'Annual Financial Data'!K61</f>
        <v>0.81633908421668055</v>
      </c>
      <c r="M21" s="27">
        <f>+M12/'Annual Financial Data'!L61</f>
        <v>0.64992360113231928</v>
      </c>
      <c r="N21" s="27">
        <f>+N12/'Annual Financial Data'!M61</f>
        <v>0.79574632135427603</v>
      </c>
      <c r="O21" s="53" t="s">
        <v>247</v>
      </c>
    </row>
    <row r="22" spans="2:15" x14ac:dyDescent="0.2">
      <c r="C22" s="13"/>
      <c r="D22" s="13"/>
      <c r="E22" s="13"/>
      <c r="F22" s="13"/>
      <c r="G22" s="13"/>
      <c r="H22" s="13"/>
      <c r="I22" s="28"/>
      <c r="J22" s="28"/>
      <c r="K22" s="28"/>
      <c r="L22" s="28"/>
      <c r="M22" s="28"/>
      <c r="N22" s="28"/>
      <c r="O22" s="55"/>
    </row>
    <row r="23" spans="2:15" ht="14.25" x14ac:dyDescent="0.2">
      <c r="B23" s="19" t="s">
        <v>230</v>
      </c>
      <c r="C23" s="27">
        <f>+'Annual Financial Data'!B94*100/'Annual Financial Data'!B31</f>
        <v>0.5281842475116052</v>
      </c>
      <c r="D23" s="27">
        <f>+'Annual Financial Data'!C94*100/'Annual Financial Data'!C31</f>
        <v>0.83132879358260947</v>
      </c>
      <c r="E23" s="27">
        <f>+'Annual Financial Data'!D94*100/'Annual Financial Data'!D31</f>
        <v>1.565056728144633</v>
      </c>
      <c r="F23" s="27">
        <f>+'Annual Financial Data'!E94*100/'Annual Financial Data'!E31</f>
        <v>0.8068805481470811</v>
      </c>
      <c r="G23" s="27">
        <f>+'Annual Financial Data'!F94*100/'Annual Financial Data'!F31</f>
        <v>0.65462766181178267</v>
      </c>
      <c r="H23" s="27">
        <f>+'Annual Financial Data'!G94*100/'Annual Financial Data'!G31</f>
        <v>0.49376930393725221</v>
      </c>
      <c r="I23" s="27">
        <f>+'Annual Financial Data'!H94*100/'Annual Financial Data'!H31</f>
        <v>1.4180486218434625</v>
      </c>
      <c r="J23" s="27">
        <f>+'Annual Financial Data'!I94*100/'Annual Financial Data'!I31</f>
        <v>1.3057359185668953</v>
      </c>
      <c r="K23" s="27">
        <f>+'Annual Financial Data'!J94*100/'Annual Financial Data'!J31</f>
        <v>0.95182963685439537</v>
      </c>
      <c r="L23" s="27">
        <f>+'Annual Financial Data'!K94*100/'Annual Financial Data'!K31</f>
        <v>1.4060125956671023</v>
      </c>
      <c r="M23" s="27">
        <f>+'Annual Financial Data'!L94*100/'Annual Financial Data'!L31</f>
        <v>0.55182918025623084</v>
      </c>
      <c r="N23" s="27">
        <f>+'Annual Financial Data'!M94*100/'Annual Financial Data'!M31</f>
        <v>1.1775944018794051</v>
      </c>
      <c r="O23" s="53" t="s">
        <v>225</v>
      </c>
    </row>
    <row r="24" spans="2:15" ht="14.25" x14ac:dyDescent="0.2">
      <c r="B24" s="19" t="s">
        <v>231</v>
      </c>
      <c r="C24" s="27">
        <f>+'Annual Financial Data'!B95*100/'Annual Financial Data'!B61</f>
        <v>3.9261857001522054</v>
      </c>
      <c r="D24" s="27">
        <f>+'Annual Financial Data'!C95*100/'Annual Financial Data'!C61</f>
        <v>6.995099117721276</v>
      </c>
      <c r="E24" s="27">
        <f>+'Annual Financial Data'!D95*100/'Annual Financial Data'!D61</f>
        <v>10.78372820030509</v>
      </c>
      <c r="F24" s="27">
        <f>+'Annual Financial Data'!E95*100/'Annual Financial Data'!E61</f>
        <v>8.4371763218775087</v>
      </c>
      <c r="G24" s="27">
        <f>+'Annual Financial Data'!F95*100/'Annual Financial Data'!F61</f>
        <v>7.5770676689239913</v>
      </c>
      <c r="H24" s="27">
        <f>+'Annual Financial Data'!G95*100/'Annual Financial Data'!G61</f>
        <v>4.0726324109191037</v>
      </c>
      <c r="I24" s="27">
        <f>+'Annual Financial Data'!H95*100/'Annual Financial Data'!H61</f>
        <v>10.326600081419112</v>
      </c>
      <c r="J24" s="27">
        <f>+'Annual Financial Data'!I95*100/'Annual Financial Data'!I61</f>
        <v>14.063406179681161</v>
      </c>
      <c r="K24" s="27">
        <f>+'Annual Financial Data'!J95*100/'Annual Financial Data'!J61</f>
        <v>8.6225463055747245</v>
      </c>
      <c r="L24" s="27">
        <f>+'Annual Financial Data'!K95*100/'Annual Financial Data'!K61</f>
        <v>7.585044079910662</v>
      </c>
      <c r="M24" s="27">
        <f>+'Annual Financial Data'!L95*100/'Annual Financial Data'!L61</f>
        <v>5.1157720946177978</v>
      </c>
      <c r="N24" s="27">
        <f>+'Annual Financial Data'!M95*100/'Annual Financial Data'!M61</f>
        <v>8.3347010961187351</v>
      </c>
      <c r="O24" s="53" t="s">
        <v>226</v>
      </c>
    </row>
    <row r="25" spans="2:15" ht="28.5" x14ac:dyDescent="0.2">
      <c r="B25" s="19" t="s">
        <v>232</v>
      </c>
      <c r="C25" s="27">
        <f>+'Annual Financial Data'!B71*100/'Annual Financial Data'!B80</f>
        <v>79.548667290848044</v>
      </c>
      <c r="D25" s="27">
        <f>+'Annual Financial Data'!C71*100/'Annual Financial Data'!C80</f>
        <v>88.047627901736064</v>
      </c>
      <c r="E25" s="27">
        <f>+'Annual Financial Data'!D71*100/'Annual Financial Data'!D80</f>
        <v>90.877672785912893</v>
      </c>
      <c r="F25" s="27">
        <f>+'Annual Financial Data'!E71*100/'Annual Financial Data'!E80</f>
        <v>88.278623067493214</v>
      </c>
      <c r="G25" s="27">
        <f>+'Annual Financial Data'!F71*100/'Annual Financial Data'!F80</f>
        <v>94.446904089353467</v>
      </c>
      <c r="H25" s="27">
        <f>+'Annual Financial Data'!G71*100/'Annual Financial Data'!G80</f>
        <v>91.354235930870658</v>
      </c>
      <c r="I25" s="27">
        <f>+'Annual Financial Data'!H71*100/'Annual Financial Data'!H80</f>
        <v>86.692100257551871</v>
      </c>
      <c r="J25" s="27">
        <f>+'Annual Financial Data'!I71*100/'Annual Financial Data'!I80</f>
        <v>82.475413126963431</v>
      </c>
      <c r="K25" s="27">
        <f>+'Annual Financial Data'!J71*100/'Annual Financial Data'!J80</f>
        <v>89.246256075171317</v>
      </c>
      <c r="L25" s="27">
        <f>+'Annual Financial Data'!K71*100/'Annual Financial Data'!K80</f>
        <v>92.85694604231557</v>
      </c>
      <c r="M25" s="27">
        <f>+'Annual Financial Data'!L71*100/'Annual Financial Data'!L80</f>
        <v>92.296324622811412</v>
      </c>
      <c r="N25" s="27">
        <f>+'Annual Financial Data'!M71*100/'Annual Financial Data'!M80</f>
        <v>81.029617767012255</v>
      </c>
      <c r="O25" s="53" t="s">
        <v>263</v>
      </c>
    </row>
    <row r="26" spans="2:15" ht="14.25" x14ac:dyDescent="0.2">
      <c r="B26" s="19" t="s">
        <v>233</v>
      </c>
      <c r="C26" s="27">
        <f>+'Annual Financial Data'!B67*100/'Annual Financial Data'!B22</f>
        <v>8.6431876601584232</v>
      </c>
      <c r="D26" s="27">
        <f>+'Annual Financial Data'!C67*100/'Annual Financial Data'!C22</f>
        <v>10.929470062469624</v>
      </c>
      <c r="E26" s="27">
        <f>+'Annual Financial Data'!D67*100/'Annual Financial Data'!D22</f>
        <v>9.7638763480479067</v>
      </c>
      <c r="F26" s="27">
        <f>+'Annual Financial Data'!E67*100/'Annual Financial Data'!E22</f>
        <v>12.268698787856462</v>
      </c>
      <c r="G26" s="27">
        <f>+'Annual Financial Data'!F67*100/'Annual Financial Data'!F22</f>
        <v>7.9117828189739363</v>
      </c>
      <c r="H26" s="27">
        <f>+'Annual Financial Data'!G67*100/'Annual Financial Data'!G22</f>
        <v>9.1708453323625054</v>
      </c>
      <c r="I26" s="27">
        <f>+'Annual Financial Data'!H67*100/'Annual Financial Data'!H22</f>
        <v>9.9401128968230932</v>
      </c>
      <c r="J26" s="27">
        <f>+'Annual Financial Data'!I67*100/'Annual Financial Data'!I22</f>
        <v>9.8177577613925795</v>
      </c>
      <c r="K26" s="27">
        <f>+'Annual Financial Data'!J67*100/'Annual Financial Data'!J22</f>
        <v>8.8605578165713812</v>
      </c>
      <c r="L26" s="27">
        <f>+'Annual Financial Data'!K67*100/'Annual Financial Data'!K22</f>
        <v>9.5137055108857922</v>
      </c>
      <c r="M26" s="27">
        <f>+'Annual Financial Data'!L67*100/'Annual Financial Data'!L22</f>
        <v>9.8234303329237935</v>
      </c>
      <c r="N26" s="27">
        <f>+'Annual Financial Data'!M67*100/'Annual Financial Data'!M22</f>
        <v>10.12277091317951</v>
      </c>
      <c r="O26" s="53" t="s">
        <v>261</v>
      </c>
    </row>
    <row r="27" spans="2:15" ht="14.25" x14ac:dyDescent="0.2">
      <c r="B27" s="19" t="s">
        <v>234</v>
      </c>
      <c r="C27" s="27">
        <f>+'Annual Financial Data'!B94*100/'Annual Financial Data'!B80</f>
        <v>13.381501440979003</v>
      </c>
      <c r="D27" s="27">
        <f>+'Annual Financial Data'!C94*100/'Annual Financial Data'!C80</f>
        <v>22.060613651004157</v>
      </c>
      <c r="E27" s="27">
        <f>+'Annual Financial Data'!D94*100/'Annual Financial Data'!D80</f>
        <v>35.025311809297406</v>
      </c>
      <c r="F27" s="27">
        <f>+'Annual Financial Data'!E94*100/'Annual Financial Data'!E80</f>
        <v>28.311193633662381</v>
      </c>
      <c r="G27" s="27">
        <f>+'Annual Financial Data'!F94*100/'Annual Financial Data'!F80</f>
        <v>19.293246318989869</v>
      </c>
      <c r="H27" s="27">
        <f>+'Annual Financial Data'!G94*100/'Annual Financial Data'!G80</f>
        <v>15.472957472351947</v>
      </c>
      <c r="I27" s="27">
        <f>+'Annual Financial Data'!H94*100/'Annual Financial Data'!H80</f>
        <v>29.454227092681133</v>
      </c>
      <c r="J27" s="27">
        <f>+'Annual Financial Data'!I94*100/'Annual Financial Data'!I80</f>
        <v>38.467207517812206</v>
      </c>
      <c r="K27" s="27">
        <f>+'Annual Financial Data'!J94*100/'Annual Financial Data'!J80</f>
        <v>22.150103395867475</v>
      </c>
      <c r="L27" s="27">
        <f>+'Annual Financial Data'!K94*100/'Annual Financial Data'!K80</f>
        <v>27.432113527337382</v>
      </c>
      <c r="M27" s="27">
        <f>+'Annual Financial Data'!L94*100/'Annual Financial Data'!L80</f>
        <v>15.149875760444591</v>
      </c>
      <c r="N27" s="27">
        <f>+'Annual Financial Data'!M94*100/'Annual Financial Data'!M80</f>
        <v>29.870844064408338</v>
      </c>
      <c r="O27" s="53" t="s">
        <v>258</v>
      </c>
    </row>
    <row r="28" spans="2:15" ht="14.25" x14ac:dyDescent="0.2">
      <c r="B28" s="19" t="s">
        <v>235</v>
      </c>
      <c r="C28" s="27">
        <f>+'Annual Financial Data'!B80*100/'Annual Financial Data'!B31</f>
        <v>3.9471224499077047</v>
      </c>
      <c r="D28" s="27">
        <f>+'Annual Financial Data'!C80*100/'Annual Financial Data'!C31</f>
        <v>3.7683847182771775</v>
      </c>
      <c r="E28" s="27">
        <f>+'Annual Financial Data'!D80*100/'Annual Financial Data'!D31</f>
        <v>4.4683591588446374</v>
      </c>
      <c r="F28" s="27">
        <f>+'Annual Financial Data'!E80*100/'Annual Financial Data'!E31</f>
        <v>2.8500407244846415</v>
      </c>
      <c r="G28" s="27">
        <f>+'Annual Financial Data'!F80*100/'Annual Financial Data'!F31</f>
        <v>3.3930405022997538</v>
      </c>
      <c r="H28" s="27">
        <f>+'Annual Financial Data'!G80*100/'Annual Financial Data'!G31</f>
        <v>3.1911759908831279</v>
      </c>
      <c r="I28" s="27">
        <f>+'Annual Financial Data'!H80*100/'Annual Financial Data'!H31</f>
        <v>4.8144146420186429</v>
      </c>
      <c r="J28" s="27">
        <f>+'Annual Financial Data'!I80*100/'Annual Financial Data'!I31</f>
        <v>3.3944130671878781</v>
      </c>
      <c r="K28" s="27">
        <f>+'Annual Financial Data'!J80*100/'Annual Financial Data'!J31</f>
        <v>4.2971792042829806</v>
      </c>
      <c r="L28" s="27">
        <f>+'Annual Financial Data'!K80*100/'Annual Financial Data'!K31</f>
        <v>5.1254256959309572</v>
      </c>
      <c r="M28" s="27">
        <f>+'Annual Financial Data'!L80*100/'Annual Financial Data'!L31</f>
        <v>3.6424667038988097</v>
      </c>
      <c r="N28" s="27">
        <f>+'Annual Financial Data'!M80*100/'Annual Financial Data'!M31</f>
        <v>3.9422869984532198</v>
      </c>
      <c r="O28" s="53" t="s">
        <v>262</v>
      </c>
    </row>
    <row r="29" spans="2:15" x14ac:dyDescent="0.2">
      <c r="I29" s="28"/>
      <c r="J29" s="28"/>
      <c r="K29" s="28"/>
      <c r="L29" s="28"/>
      <c r="M29" s="28"/>
      <c r="N29" s="28"/>
    </row>
    <row r="30" spans="2:15" ht="14.25" x14ac:dyDescent="0.2">
      <c r="B30" s="19" t="s">
        <v>227</v>
      </c>
      <c r="C30" s="27">
        <f>+('Annual Financial Data'!B61+'Annual Financial Data'!B62)*100/'Annual Financial Data'!B31</f>
        <v>13.463867822994525</v>
      </c>
      <c r="D30" s="27">
        <f>+('Annual Financial Data'!C61+'Annual Financial Data'!C62)*100/'Annual Financial Data'!C31</f>
        <v>11.884446232885164</v>
      </c>
      <c r="E30" s="27">
        <f>+('Annual Financial Data'!D61+'Annual Financial Data'!D62)*100/'Annual Financial Data'!D31</f>
        <v>14.884917122829766</v>
      </c>
      <c r="F30" s="27">
        <f>+('Annual Financial Data'!E61+'Annual Financial Data'!E62)*100/'Annual Financial Data'!E31</f>
        <v>9.6596591250460726</v>
      </c>
      <c r="G30" s="27">
        <f>+('Annual Financial Data'!F61+'Annual Financial Data'!F62)*100/'Annual Financial Data'!F31</f>
        <v>8.3701356655483359</v>
      </c>
      <c r="H30" s="27">
        <f>+('Annual Financial Data'!G61+'Annual Financial Data'!G62)*100/'Annual Financial Data'!G31</f>
        <v>12.124082267120674</v>
      </c>
      <c r="I30" s="27">
        <f>+('Annual Financial Data'!H61+'Annual Financial Data'!H62)*100/'Annual Financial Data'!H31</f>
        <v>13.686653759575181</v>
      </c>
      <c r="J30" s="27">
        <f>+('Annual Financial Data'!I61+'Annual Financial Data'!I62)*100/'Annual Financial Data'!I31</f>
        <v>9.3794459370056682</v>
      </c>
      <c r="K30" s="27">
        <f>+('Annual Financial Data'!J61+'Annual Financial Data'!J62)*100/'Annual Financial Data'!J31</f>
        <v>11.478115406785356</v>
      </c>
      <c r="L30" s="27">
        <f>+('Annual Financial Data'!K61+'Annual Financial Data'!K62)*100/'Annual Financial Data'!K31</f>
        <v>18.800501530122876</v>
      </c>
      <c r="M30" s="27">
        <f>+('Annual Financial Data'!L61+'Annual Financial Data'!L62)*100/'Annual Financial Data'!L31</f>
        <v>10.786821032094048</v>
      </c>
      <c r="N30" s="27">
        <f>+('Annual Financial Data'!M61+'Annual Financial Data'!M62)*100/'Annual Financial Data'!M31</f>
        <v>14.128813838660417</v>
      </c>
      <c r="O30" s="53" t="s">
        <v>252</v>
      </c>
    </row>
    <row r="31" spans="2:15" ht="14.25" x14ac:dyDescent="0.2">
      <c r="B31" s="19" t="s">
        <v>236</v>
      </c>
      <c r="C31" s="27">
        <f>+'Annual Financial Data'!B61*100/('Annual Financial Data'!B32+'Annual Financial Data'!B33)</f>
        <v>18.838498333273851</v>
      </c>
      <c r="D31" s="27">
        <f>+'Annual Financial Data'!C61*100/('Annual Financial Data'!C32+'Annual Financial Data'!C33)</f>
        <v>16.560303005072075</v>
      </c>
      <c r="E31" s="27">
        <f>+'Annual Financial Data'!D61*100/('Annual Financial Data'!D32+'Annual Financial Data'!D33)</f>
        <v>19.406626731531748</v>
      </c>
      <c r="F31" s="27">
        <f>+'Annual Financial Data'!E61*100/('Annual Financial Data'!E32+'Annual Financial Data'!E33)</f>
        <v>11.977572757913299</v>
      </c>
      <c r="G31" s="27">
        <f>+'Annual Financial Data'!F61*100/('Annual Financial Data'!F32+'Annual Financial Data'!F33)</f>
        <v>8.2011350815226827</v>
      </c>
      <c r="H31" s="27">
        <f>+'Annual Financial Data'!G61*100/('Annual Financial Data'!G32+'Annual Financial Data'!G33)</f>
        <v>16.701011466589904</v>
      </c>
      <c r="I31" s="27">
        <f>+'Annual Financial Data'!H61*100/('Annual Financial Data'!H32+'Annual Financial Data'!H33)</f>
        <v>20.858794955013106</v>
      </c>
      <c r="J31" s="27">
        <f>+'Annual Financial Data'!I61*100/('Annual Financial Data'!I32+'Annual Financial Data'!I33)</f>
        <v>12.324982222018681</v>
      </c>
      <c r="K31" s="27">
        <f>+'Annual Financial Data'!J61*100/('Annual Financial Data'!J32+'Annual Financial Data'!J33)</f>
        <v>15.020145408224399</v>
      </c>
      <c r="L31" s="27">
        <f>+'Annual Financial Data'!K61*100/('Annual Financial Data'!K32+'Annual Financial Data'!K33)</f>
        <v>25.168336264111947</v>
      </c>
      <c r="M31" s="27">
        <f>+'Annual Financial Data'!L61*100/('Annual Financial Data'!L32+'Annual Financial Data'!L33)</f>
        <v>15.404154525692601</v>
      </c>
      <c r="N31" s="27">
        <f>+'Annual Financial Data'!M61*100/('Annual Financial Data'!M32+'Annual Financial Data'!M33)</f>
        <v>18.51804293133371</v>
      </c>
      <c r="O31" s="53" t="s">
        <v>260</v>
      </c>
    </row>
    <row r="32" spans="2:15" ht="14.25" x14ac:dyDescent="0.2">
      <c r="B32" s="19" t="s">
        <v>237</v>
      </c>
      <c r="C32" s="27">
        <f>+'Annual Financial Data'!B45*100/'Annual Financial Data'!B31</f>
        <v>86.53613217700547</v>
      </c>
      <c r="D32" s="27">
        <f>+'Annual Financial Data'!C45*100/'Annual Financial Data'!C31</f>
        <v>88.115553767114832</v>
      </c>
      <c r="E32" s="27">
        <f>+'Annual Financial Data'!D45*100/'Annual Financial Data'!D31</f>
        <v>85.115082877170238</v>
      </c>
      <c r="F32" s="27">
        <f>+'Annual Financial Data'!E45*100/'Annual Financial Data'!E31</f>
        <v>90.340340874953924</v>
      </c>
      <c r="G32" s="27">
        <f>+'Annual Financial Data'!F45*100/'Annual Financial Data'!F31</f>
        <v>91.629864334451668</v>
      </c>
      <c r="H32" s="27">
        <f>+'Annual Financial Data'!G45*100/'Annual Financial Data'!G31</f>
        <v>87.87591773287933</v>
      </c>
      <c r="I32" s="27">
        <f>+'Annual Financial Data'!H45*100/'Annual Financial Data'!H31</f>
        <v>86.313346240424821</v>
      </c>
      <c r="J32" s="27">
        <f>+'Annual Financial Data'!I45*100/'Annual Financial Data'!I31</f>
        <v>90.62055406299433</v>
      </c>
      <c r="K32" s="27">
        <f>+'Annual Financial Data'!J45*100/'Annual Financial Data'!J31</f>
        <v>88.521884593214651</v>
      </c>
      <c r="L32" s="27">
        <f>+'Annual Financial Data'!K45*100/'Annual Financial Data'!K31</f>
        <v>81.199498469877128</v>
      </c>
      <c r="M32" s="27">
        <f>+'Annual Financial Data'!L45*100/'Annual Financial Data'!L31</f>
        <v>89.213178967905947</v>
      </c>
      <c r="N32" s="27">
        <f>+'Annual Financial Data'!M45*100/'Annual Financial Data'!M31</f>
        <v>85.87118616133958</v>
      </c>
      <c r="O32" s="53" t="s">
        <v>253</v>
      </c>
    </row>
    <row r="33" spans="2:15" ht="14.25" x14ac:dyDescent="0.2">
      <c r="B33" s="19" t="s">
        <v>238</v>
      </c>
      <c r="C33" s="27">
        <f>+('Annual Financial Data'!B32+'Annual Financial Data'!B33)*100/'Annual Financial Data'!B31</f>
        <v>71.212323932351083</v>
      </c>
      <c r="D33" s="27">
        <f>+('Annual Financial Data'!C32+'Annual Financial Data'!C33)*100/'Annual Financial Data'!C31</f>
        <v>71.764666559816007</v>
      </c>
      <c r="E33" s="27">
        <f>+('Annual Financial Data'!D32+'Annual Financial Data'!D33)*100/'Annual Financial Data'!D31</f>
        <v>73.156497980681507</v>
      </c>
      <c r="F33" s="27">
        <f>+('Annual Financial Data'!E32+'Annual Financial Data'!E33)*100/'Annual Financial Data'!E31</f>
        <v>74.014649041953973</v>
      </c>
      <c r="G33" s="27">
        <f>+('Annual Financial Data'!F32+'Annual Financial Data'!F33)*100/'Annual Financial Data'!F31</f>
        <v>82.562914607405347</v>
      </c>
      <c r="H33" s="27">
        <f>+('Annual Financial Data'!G32+'Annual Financial Data'!G33)*100/'Annual Financial Data'!G31</f>
        <v>72.594898167543306</v>
      </c>
      <c r="I33" s="27">
        <f>+('Annual Financial Data'!H32+'Annual Financial Data'!H33)*100/'Annual Financial Data'!H31</f>
        <v>64.455366023946837</v>
      </c>
      <c r="J33" s="27">
        <f>+('Annual Financial Data'!I32+'Annual Financial Data'!I33)*100/'Annual Financial Data'!I31</f>
        <v>71.990217768439223</v>
      </c>
      <c r="K33" s="27">
        <f>+('Annual Financial Data'!J32+'Annual Financial Data'!J33)*100/'Annual Financial Data'!J31</f>
        <v>72.725310514498616</v>
      </c>
      <c r="L33" s="27">
        <f>+('Annual Financial Data'!K32+'Annual Financial Data'!K33)*100/'Annual Financial Data'!K31</f>
        <v>72.887560596234238</v>
      </c>
      <c r="M33" s="27">
        <f>+('Annual Financial Data'!L32+'Annual Financial Data'!L33)*100/'Annual Financial Data'!L31</f>
        <v>70.025401355866052</v>
      </c>
      <c r="N33" s="27">
        <f>+('Annual Financial Data'!M32+'Annual Financial Data'!M33)*100/'Annual Financial Data'!M31</f>
        <v>76.297554180272272</v>
      </c>
      <c r="O33" s="53" t="s">
        <v>259</v>
      </c>
    </row>
    <row r="34" spans="2:15" x14ac:dyDescent="0.2">
      <c r="I34" s="28"/>
      <c r="J34" s="28"/>
      <c r="K34" s="28"/>
      <c r="L34" s="28"/>
      <c r="M34" s="28"/>
      <c r="N34" s="28"/>
    </row>
    <row r="35" spans="2:15" ht="14.25" x14ac:dyDescent="0.2">
      <c r="B35" s="19" t="s">
        <v>239</v>
      </c>
      <c r="C35" s="27">
        <f>+'Annual Financial Data'!B22*100/'Annual Financial Data'!B31</f>
        <v>54.205618946574347</v>
      </c>
      <c r="D35" s="27">
        <f>+'Annual Financial Data'!C22*100/'Annual Financial Data'!C31</f>
        <v>51.451705848489667</v>
      </c>
      <c r="E35" s="27">
        <f>+'Annual Financial Data'!D22*100/'Annual Financial Data'!D31</f>
        <v>50.493142478248203</v>
      </c>
      <c r="F35" s="27">
        <f>+'Annual Financial Data'!E22*100/'Annual Financial Data'!E31</f>
        <v>33.719740250262852</v>
      </c>
      <c r="G35" s="27">
        <f>+'Annual Financial Data'!F22*100/'Annual Financial Data'!F31</f>
        <v>59.650034786630307</v>
      </c>
      <c r="H35" s="27">
        <f>+'Annual Financial Data'!G22*100/'Annual Financial Data'!G31</f>
        <v>56.716255301354963</v>
      </c>
      <c r="I35" s="27">
        <f>+'Annual Financial Data'!H22*100/'Annual Financial Data'!H31</f>
        <v>59.496335424948548</v>
      </c>
      <c r="J35" s="27">
        <f>+'Annual Financial Data'!I22*100/'Annual Financial Data'!I31</f>
        <v>46.919904041413204</v>
      </c>
      <c r="K35" s="27">
        <f>+'Annual Financial Data'!J22*100/'Annual Financial Data'!J31</f>
        <v>57.883234063972083</v>
      </c>
      <c r="L35" s="27">
        <f>+'Annual Financial Data'!K22*100/'Annual Financial Data'!K31</f>
        <v>52.41942888711165</v>
      </c>
      <c r="M35" s="27">
        <f>+'Annual Financial Data'!L22*100/'Annual Financial Data'!L31</f>
        <v>52.090309277883676</v>
      </c>
      <c r="N35" s="27">
        <f>+'Annual Financial Data'!M22*100/'Annual Financial Data'!M31</f>
        <v>41.045015396255387</v>
      </c>
      <c r="O35" s="53" t="s">
        <v>251</v>
      </c>
    </row>
    <row r="36" spans="2:15" ht="14.25" x14ac:dyDescent="0.2">
      <c r="B36" s="19" t="s">
        <v>240</v>
      </c>
      <c r="C36" s="27">
        <f>+'Annual Financial Data'!B22*100/('Annual Financial Data'!B32+'Annual Financial Data'!B33)</f>
        <v>76.118312046756898</v>
      </c>
      <c r="D36" s="27">
        <f>+'Annual Financial Data'!C22*100/('Annual Financial Data'!C32+'Annual Financial Data'!C33)</f>
        <v>71.695039237177483</v>
      </c>
      <c r="E36" s="27">
        <f>+'Annual Financial Data'!D22*100/('Annual Financial Data'!D32+'Annual Financial Data'!D33)</f>
        <v>69.020721155326441</v>
      </c>
      <c r="F36" s="27">
        <f>+'Annual Financial Data'!E22*100/('Annual Financial Data'!E32+'Annual Financial Data'!E33)</f>
        <v>45.558197852359442</v>
      </c>
      <c r="G36" s="27">
        <f>+'Annual Financial Data'!F22*100/('Annual Financial Data'!F32+'Annual Financial Data'!F33)</f>
        <v>72.247976068034902</v>
      </c>
      <c r="H36" s="27">
        <f>+'Annual Financial Data'!G22*100/('Annual Financial Data'!G32+'Annual Financial Data'!G33)</f>
        <v>78.127054012057854</v>
      </c>
      <c r="I36" s="27">
        <f>+'Annual Financial Data'!H22*100/('Annual Financial Data'!H32+'Annual Financial Data'!H33)</f>
        <v>92.306256398953849</v>
      </c>
      <c r="J36" s="27">
        <f>+'Annual Financial Data'!I22*100/('Annual Financial Data'!I32+'Annual Financial Data'!I33)</f>
        <v>65.17538840114895</v>
      </c>
      <c r="K36" s="27">
        <f>+'Annual Financial Data'!J22*100/('Annual Financial Data'!J32+'Annual Financial Data'!J33)</f>
        <v>79.59159425305225</v>
      </c>
      <c r="L36" s="27">
        <f>+'Annual Financial Data'!K22*100/('Annual Financial Data'!K32+'Annual Financial Data'!K33)</f>
        <v>71.918209991266906</v>
      </c>
      <c r="M36" s="27">
        <f>+'Annual Financial Data'!L22*100/('Annual Financial Data'!L32+'Annual Financial Data'!L33)</f>
        <v>74.387733978364494</v>
      </c>
      <c r="N36" s="27">
        <f>+'Annual Financial Data'!M22*100/('Annual Financial Data'!M32+'Annual Financial Data'!M33)</f>
        <v>53.795977914673585</v>
      </c>
      <c r="O36" s="21" t="s">
        <v>229</v>
      </c>
    </row>
    <row r="37" spans="2:15" ht="28.5" x14ac:dyDescent="0.2">
      <c r="B37" s="19" t="s">
        <v>241</v>
      </c>
      <c r="C37" s="27">
        <f>+'Annual Financial Data'!B61*100/'Annual Financial Data'!B22</f>
        <v>24.748970158063933</v>
      </c>
      <c r="D37" s="27">
        <f>+'Annual Financial Data'!C61*100/'Annual Financial Data'!C22</f>
        <v>23.098255027503669</v>
      </c>
      <c r="E37" s="27">
        <f>+'Annual Financial Data'!D61*100/'Annual Financial Data'!D22</f>
        <v>28.117102236382685</v>
      </c>
      <c r="F37" s="27">
        <f>+'Annual Financial Data'!E61*100/'Annual Financial Data'!E22</f>
        <v>26.290707979119471</v>
      </c>
      <c r="G37" s="27">
        <f>+'Annual Financial Data'!F61*100/'Annual Financial Data'!F22</f>
        <v>11.351370000731633</v>
      </c>
      <c r="H37" s="27">
        <f>+'Annual Financial Data'!G61*100/'Annual Financial Data'!G22</f>
        <v>21.376732653982227</v>
      </c>
      <c r="I37" s="27">
        <f>+'Annual Financial Data'!H61*100/'Annual Financial Data'!H22</f>
        <v>22.597379385488228</v>
      </c>
      <c r="J37" s="27">
        <f>+'Annual Financial Data'!I61*100/'Annual Financial Data'!I22</f>
        <v>18.910485268088422</v>
      </c>
      <c r="K37" s="27">
        <f>+'Annual Financial Data'!J61*100/'Annual Financial Data'!J22</f>
        <v>18.87152223697089</v>
      </c>
      <c r="L37" s="27">
        <f>+'Annual Financial Data'!K61*100/'Annual Financial Data'!K22</f>
        <v>34.995776823655873</v>
      </c>
      <c r="M37" s="27">
        <f>+'Annual Financial Data'!L61*100/'Annual Financial Data'!L22</f>
        <v>20.707922801053282</v>
      </c>
      <c r="N37" s="27">
        <f>+'Annual Financial Data'!M61*100/'Annual Financial Data'!M22</f>
        <v>34.42272758886434</v>
      </c>
      <c r="O37" s="53" t="s">
        <v>250</v>
      </c>
    </row>
    <row r="38" spans="2:15" ht="14.25" x14ac:dyDescent="0.2">
      <c r="C38" s="27"/>
      <c r="I38" s="28"/>
      <c r="J38" s="28"/>
      <c r="K38" s="28"/>
      <c r="L38" s="28"/>
      <c r="M38" s="28"/>
      <c r="N38" s="28"/>
    </row>
    <row r="39" spans="2:15" ht="14.25" x14ac:dyDescent="0.2">
      <c r="B39" s="19" t="s">
        <v>242</v>
      </c>
      <c r="C39" s="27">
        <f>('Annual Financial Data'!B14+'Annual Financial Data'!B15+'Annual Financial Data'!B16+'Annual Financial Data'!B17)/('Annual Financial Data'!B32+'Annual Financial Data'!B33)</f>
        <v>0.24748360364149394</v>
      </c>
      <c r="D39" s="27">
        <f>('Annual Financial Data'!C14+'Annual Financial Data'!C15+'Annual Financial Data'!C16+'Annual Financial Data'!C17)/('Annual Financial Data'!C32+'Annual Financial Data'!C33)</f>
        <v>0.12184619530809368</v>
      </c>
      <c r="E39" s="27">
        <f>('Annual Financial Data'!D14+'Annual Financial Data'!D15+'Annual Financial Data'!D16+'Annual Financial Data'!D17)/('Annual Financial Data'!D32+'Annual Financial Data'!D33)</f>
        <v>0.18007294618899244</v>
      </c>
      <c r="F39" s="27">
        <f>('Annual Financial Data'!E14+'Annual Financial Data'!E15+'Annual Financial Data'!E16+'Annual Financial Data'!E17)/('Annual Financial Data'!E32+'Annual Financial Data'!E33)</f>
        <v>0.36491808368384643</v>
      </c>
      <c r="G39" s="27">
        <f>('Annual Financial Data'!F14+'Annual Financial Data'!F15+'Annual Financial Data'!F16+'Annual Financial Data'!F17)/('Annual Financial Data'!F32+'Annual Financial Data'!F33)</f>
        <v>0.18130909832556324</v>
      </c>
      <c r="H39" s="27">
        <f>('Annual Financial Data'!G14+'Annual Financial Data'!G15+'Annual Financial Data'!G16+'Annual Financial Data'!G17)/('Annual Financial Data'!G32+'Annual Financial Data'!G33)</f>
        <v>0.18756686466682601</v>
      </c>
      <c r="I39" s="27">
        <f>('Annual Financial Data'!H14+'Annual Financial Data'!H15+'Annual Financial Data'!H16+'Annual Financial Data'!H17)/('Annual Financial Data'!H32+'Annual Financial Data'!H33)</f>
        <v>0.17522529430336731</v>
      </c>
      <c r="J39" s="27">
        <f>('Annual Financial Data'!I14+'Annual Financial Data'!I15+'Annual Financial Data'!I16+'Annual Financial Data'!I17)/('Annual Financial Data'!I32+'Annual Financial Data'!I33)</f>
        <v>0.19976602949652042</v>
      </c>
      <c r="K39" s="27">
        <f>('Annual Financial Data'!J14+'Annual Financial Data'!J15+'Annual Financial Data'!J16+'Annual Financial Data'!J17)/('Annual Financial Data'!J32+'Annual Financial Data'!J33)</f>
        <v>0.19743910315246926</v>
      </c>
      <c r="L39" s="27">
        <f>('Annual Financial Data'!K14+'Annual Financial Data'!K15+'Annual Financial Data'!K16+'Annual Financial Data'!K17)/('Annual Financial Data'!K32+'Annual Financial Data'!K33)</f>
        <v>0.39989360507209321</v>
      </c>
      <c r="M39" s="27">
        <f>('Annual Financial Data'!L14+'Annual Financial Data'!L15+'Annual Financial Data'!L16+'Annual Financial Data'!L17)/('Annual Financial Data'!L32+'Annual Financial Data'!L33)</f>
        <v>0.1488638188595677</v>
      </c>
      <c r="N39" s="27">
        <f>('Annual Financial Data'!M14+'Annual Financial Data'!M15+'Annual Financial Data'!M16+'Annual Financial Data'!M17)/('Annual Financial Data'!M32+'Annual Financial Data'!M33)</f>
        <v>0.42306132556253545</v>
      </c>
      <c r="O39" s="21" t="s">
        <v>248</v>
      </c>
    </row>
    <row r="40" spans="2:15" ht="14.25" x14ac:dyDescent="0.2">
      <c r="B40" s="19" t="s">
        <v>243</v>
      </c>
      <c r="C40" s="27">
        <f>+('Annual Financial Data'!B14+'Annual Financial Data'!B15+'Annual Financial Data'!B16+'Annual Financial Data'!B17+'Annual Financial Data'!B18+'Annual Financial Data'!B19+'Annual Financial Data'!B23)*100/('Annual Financial Data'!B32+'Annual Financial Data'!B33)</f>
        <v>52.975331469857466</v>
      </c>
      <c r="D40" s="27">
        <f>+('Annual Financial Data'!C14+'Annual Financial Data'!C15+'Annual Financial Data'!C16+'Annual Financial Data'!C17+'Annual Financial Data'!C18+'Annual Financial Data'!C19+'Annual Financial Data'!C23)*100/('Annual Financial Data'!C32+'Annual Financial Data'!C33)</f>
        <v>54.659625671123969</v>
      </c>
      <c r="E40" s="27">
        <f>+('Annual Financial Data'!D14+'Annual Financial Data'!D15+'Annual Financial Data'!D16+'Annual Financial Data'!D17+'Annual Financial Data'!D18+'Annual Financial Data'!D19+'Annual Financial Data'!D23)*100/('Annual Financial Data'!D32+'Annual Financial Data'!D33)</f>
        <v>60.025070416529537</v>
      </c>
      <c r="F40" s="27">
        <f>+('Annual Financial Data'!E14+'Annual Financial Data'!E15+'Annual Financial Data'!E16+'Annual Financial Data'!E17+'Annual Financial Data'!E18+'Annual Financial Data'!E19+'Annual Financial Data'!E23)*100/('Annual Financial Data'!E32+'Annual Financial Data'!E33)</f>
        <v>82.377903679764046</v>
      </c>
      <c r="G40" s="27">
        <f>+('Annual Financial Data'!F14+'Annual Financial Data'!F15+'Annual Financial Data'!F16+'Annual Financial Data'!F17+'Annual Financial Data'!F18+'Annual Financial Data'!F19+'Annual Financial Data'!F23)*100/('Annual Financial Data'!F32+'Annual Financial Data'!F33)</f>
        <v>43.246130629058236</v>
      </c>
      <c r="H40" s="27">
        <f>+('Annual Financial Data'!G14+'Annual Financial Data'!G15+'Annual Financial Data'!G16+'Annual Financial Data'!G17+'Annual Financial Data'!G18+'Annual Financial Data'!G19+'Annual Financial Data'!G23)*100/('Annual Financial Data'!G32+'Annual Financial Data'!G33)</f>
        <v>47.899996835851375</v>
      </c>
      <c r="I40" s="27">
        <f>+('Annual Financial Data'!H14+'Annual Financial Data'!H15+'Annual Financial Data'!H16+'Annual Financial Data'!H17+'Annual Financial Data'!H18+'Annual Financial Data'!H19+'Annual Financial Data'!H23)*100/('Annual Financial Data'!H32+'Annual Financial Data'!H33)</f>
        <v>49.353052519658483</v>
      </c>
      <c r="J40" s="27">
        <f>+('Annual Financial Data'!I14+'Annual Financial Data'!I15+'Annual Financial Data'!I16+'Annual Financial Data'!I17+'Annual Financial Data'!I18+'Annual Financial Data'!I19+'Annual Financial Data'!I23)*100/('Annual Financial Data'!I32+'Annual Financial Data'!I33)</f>
        <v>59.236546476840779</v>
      </c>
      <c r="K40" s="27">
        <f>+('Annual Financial Data'!J14+'Annual Financial Data'!J15+'Annual Financial Data'!J16+'Annual Financial Data'!J17+'Annual Financial Data'!J18+'Annual Financial Data'!J19+'Annual Financial Data'!J23)*100/('Annual Financial Data'!J32+'Annual Financial Data'!J33)</f>
        <v>50.15232862282496</v>
      </c>
      <c r="L40" s="27">
        <f>+('Annual Financial Data'!K14+'Annual Financial Data'!K15+'Annual Financial Data'!K16+'Annual Financial Data'!K17+'Annual Financial Data'!K18+'Annual Financial Data'!K19+'Annual Financial Data'!K23)*100/('Annual Financial Data'!K32+'Annual Financial Data'!K33)</f>
        <v>56.656334537952247</v>
      </c>
      <c r="M40" s="27">
        <f>+('Annual Financial Data'!L14+'Annual Financial Data'!L15+'Annual Financial Data'!L16+'Annual Financial Data'!L17+'Annual Financial Data'!L18+'Annual Financial Data'!L19+'Annual Financial Data'!L23)*100/('Annual Financial Data'!L32+'Annual Financial Data'!L33)</f>
        <v>57.26067930576491</v>
      </c>
      <c r="N40" s="27">
        <f>+('Annual Financial Data'!M14+'Annual Financial Data'!M15+'Annual Financial Data'!M16+'Annual Financial Data'!M17+'Annual Financial Data'!M18+'Annual Financial Data'!M19+'Annual Financial Data'!M23)*100/('Annual Financial Data'!M32+'Annual Financial Data'!M33)</f>
        <v>73.29452489547073</v>
      </c>
      <c r="O40" s="53" t="s">
        <v>249</v>
      </c>
    </row>
    <row r="41" spans="2:15" ht="28.5" x14ac:dyDescent="0.2">
      <c r="B41" s="19" t="s">
        <v>244</v>
      </c>
      <c r="C41" s="27">
        <f>('Annual Financial Data'!B14+'Annual Financial Data'!B15+'Annual Financial Data'!B17)/('Annual Financial Data'!B32+'Annual Financial Data'!B33)</f>
        <v>0.24748360364149394</v>
      </c>
      <c r="D41" s="27">
        <f>('Annual Financial Data'!C14+'Annual Financial Data'!C15+'Annual Financial Data'!C17)/('Annual Financial Data'!C32+'Annual Financial Data'!C33)</f>
        <v>0.12184619530809368</v>
      </c>
      <c r="E41" s="27">
        <f>('Annual Financial Data'!D14+'Annual Financial Data'!D15+'Annual Financial Data'!D17)/('Annual Financial Data'!D32+'Annual Financial Data'!D33)</f>
        <v>0.17092009412334122</v>
      </c>
      <c r="F41" s="27">
        <f>('Annual Financial Data'!E14+'Annual Financial Data'!E15+'Annual Financial Data'!E17)/('Annual Financial Data'!E32+'Annual Financial Data'!E33)</f>
        <v>0.36166694231661656</v>
      </c>
      <c r="G41" s="27">
        <f>('Annual Financial Data'!F14+'Annual Financial Data'!F15+'Annual Financial Data'!F17)/('Annual Financial Data'!F32+'Annual Financial Data'!F33)</f>
        <v>0.17877228978507684</v>
      </c>
      <c r="H41" s="27">
        <f>('Annual Financial Data'!G14+'Annual Financial Data'!G15+'Annual Financial Data'!G17)/('Annual Financial Data'!G32+'Annual Financial Data'!G33)</f>
        <v>0.17988535951367121</v>
      </c>
      <c r="I41" s="27">
        <f>('Annual Financial Data'!H14+'Annual Financial Data'!H15+'Annual Financial Data'!H17)/('Annual Financial Data'!H32+'Annual Financial Data'!H33)</f>
        <v>0.1713739309339109</v>
      </c>
      <c r="J41" s="27">
        <f>('Annual Financial Data'!I14+'Annual Financial Data'!I15+'Annual Financial Data'!I17)/('Annual Financial Data'!I32+'Annual Financial Data'!I33)</f>
        <v>0.19976602949652042</v>
      </c>
      <c r="K41" s="27">
        <f>('Annual Financial Data'!J14+'Annual Financial Data'!J15+'Annual Financial Data'!J17)/('Annual Financial Data'!J32+'Annual Financial Data'!J33)</f>
        <v>0.17009409543055709</v>
      </c>
      <c r="L41" s="27">
        <f>('Annual Financial Data'!K14+'Annual Financial Data'!K15+'Annual Financial Data'!K17)/('Annual Financial Data'!K32+'Annual Financial Data'!K33)</f>
        <v>0.39944656678852936</v>
      </c>
      <c r="M41" s="27">
        <f>('Annual Financial Data'!L14+'Annual Financial Data'!L15+'Annual Financial Data'!L17)/('Annual Financial Data'!L32+'Annual Financial Data'!L33)</f>
        <v>0.1488638188595677</v>
      </c>
      <c r="N41" s="27">
        <f>('Annual Financial Data'!M14+'Annual Financial Data'!M15+'Annual Financial Data'!M17)/('Annual Financial Data'!M32+'Annual Financial Data'!M33)</f>
        <v>0.42108595455609993</v>
      </c>
      <c r="O41" s="53" t="s">
        <v>264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Aseel</dc:creator>
  <cp:lastModifiedBy>Hiba Saqallah</cp:lastModifiedBy>
  <dcterms:created xsi:type="dcterms:W3CDTF">2023-07-16T08:39:18Z</dcterms:created>
  <dcterms:modified xsi:type="dcterms:W3CDTF">2023-09-20T06:36:46Z</dcterms:modified>
</cp:coreProperties>
</file>